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S:\Board\Board Agendas\Board Agenda FY 2020-2021\12. AUGUST 2021\Disbursement Report\"/>
    </mc:Choice>
  </mc:AlternateContent>
  <xr:revisionPtr revIDLastSave="0" documentId="13_ncr:1_{AE66CB28-A9F4-4991-BE57-DC48802DE5E0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ACH &amp; Recap " sheetId="1" r:id="rId1"/>
    <sheet name="2. Vendor Pmt Hist" sheetId="2" r:id="rId2"/>
    <sheet name="3. Disbursement Rpt" sheetId="3" r:id="rId3"/>
    <sheet name="June 21" sheetId="4" r:id="rId4"/>
  </sheets>
  <definedNames>
    <definedName name="_xlnm.Print_Area" localSheetId="2">'3. Disbursement Rpt'!$A$1:$F$60</definedName>
    <definedName name="_xlnm.Print_Area" localSheetId="0">'ACH &amp; Recap '!$A$1:$J$36</definedName>
    <definedName name="_xlnm.Print_Area" localSheetId="3">'June 21'!$B$1:$F$184,'June 21'!$I$3:$N$14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4" i="4" l="1"/>
  <c r="L10" i="4"/>
  <c r="K10" i="4"/>
  <c r="E9" i="4"/>
  <c r="M8" i="4"/>
  <c r="L8" i="4"/>
  <c r="K8" i="4"/>
  <c r="L7" i="4"/>
  <c r="K7" i="4"/>
  <c r="M7" i="4" s="1"/>
  <c r="M10" i="4" s="1"/>
  <c r="E60" i="3" l="1"/>
  <c r="E8" i="3"/>
  <c r="C13" i="1"/>
  <c r="C11" i="1"/>
  <c r="C12" i="1"/>
  <c r="C8" i="1"/>
  <c r="E31" i="1"/>
  <c r="C26" i="1"/>
  <c r="C25" i="1"/>
  <c r="C23" i="1"/>
  <c r="C15" i="1" l="1"/>
  <c r="G31" i="1" s="1"/>
  <c r="C31" i="1"/>
  <c r="I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 County Department of Education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Comes from Check Register Tab
(1999- General Fund
Amount: 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(200-400)
</t>
        </r>
      </text>
    </comment>
    <comment ref="C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comes from Check Register Tab:
Add all accounts from (700)</t>
        </r>
      </text>
    </comment>
    <comment ref="C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(800)
</t>
        </r>
      </text>
    </comment>
    <comment ref="E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Comes from P-Card Report 
(Total Transaction 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comes from Gas Card tab:
Total of summary (TOP 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<sst xmlns="http://schemas.openxmlformats.org/spreadsheetml/2006/main" count="832" uniqueCount="291">
  <si>
    <t>Fiscal Year 2020-2021</t>
  </si>
  <si>
    <t>HARRIS COUNTY DEPARTMENT OF EDUCATION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</si>
  <si>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</si>
  <si>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</si>
  <si>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</si>
  <si>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</si>
  <si>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Total WIRE Transfers:</t>
  </si>
  <si>
    <t xml:space="preserve">                                                                                         </t>
  </si>
  <si>
    <t>RECAP OF ALL DISBURSEMENTS</t>
  </si>
  <si>
    <t>Checks</t>
  </si>
  <si>
    <t>Total</t>
  </si>
  <si>
    <t>Printed</t>
  </si>
  <si>
    <t>PCard</t>
  </si>
  <si>
    <t>WIRES</t>
  </si>
  <si>
    <t>Disbursements</t>
  </si>
  <si>
    <t>Total General Operating &amp; Payroll Clearing (100-199)</t>
  </si>
  <si>
    <t>Total Special Revenue (200-400)</t>
  </si>
  <si>
    <t>Total PFC Funds</t>
  </si>
  <si>
    <t>(600)</t>
  </si>
  <si>
    <t>Total Capital Project (600)</t>
  </si>
  <si>
    <t>Total Internal Service/Facilities (700)</t>
  </si>
  <si>
    <t>Total Fiduciary (800)</t>
  </si>
  <si>
    <t>Total (900)</t>
  </si>
  <si>
    <t>Total  P Card Activity</t>
  </si>
  <si>
    <t>Total ACH Transfers-Gen Operating &amp; Payroll Clearing</t>
  </si>
  <si>
    <t xml:space="preserve">Credit Card charges paid by check from above </t>
  </si>
  <si>
    <t xml:space="preserve">   (other than P Card)</t>
  </si>
  <si>
    <t>JULY  2021 Payroll</t>
  </si>
  <si>
    <t>JUNE 2021  TRS TEXNET Payment</t>
  </si>
  <si>
    <t>JULY 2021 TRS Active Care Medical Payment</t>
  </si>
  <si>
    <t xml:space="preserve">IRS Tax Payment for JULY 15TH </t>
  </si>
  <si>
    <t>Payroll Deductions for JULY 15TH</t>
  </si>
  <si>
    <t>IRS Tax Payment for JULY 30TH</t>
  </si>
  <si>
    <t>Payroll Deductions for JULY 3OTH</t>
  </si>
  <si>
    <r>
      <rPr>
        <b/>
        <sz val="9"/>
        <rFont val="Arial"/>
        <family val="2"/>
      </rPr>
      <t>Vendor</t>
    </r>
  </si>
  <si>
    <r>
      <rPr>
        <b/>
        <sz val="9"/>
        <rFont val="Arial"/>
        <family val="2"/>
      </rPr>
      <t>Vendor number</t>
    </r>
  </si>
  <si>
    <r>
      <rPr>
        <b/>
        <sz val="9"/>
        <rFont val="Arial"/>
        <family val="2"/>
      </rPr>
      <t>Sum of payments</t>
    </r>
  </si>
  <si>
    <r>
      <rPr>
        <b/>
        <sz val="9"/>
        <rFont val="Arial"/>
        <family val="2"/>
      </rPr>
      <t>Description</t>
    </r>
  </si>
  <si>
    <r>
      <rPr>
        <b/>
        <sz val="9"/>
        <rFont val="Arial"/>
        <family val="2"/>
      </rPr>
      <t>Contract Type</t>
    </r>
  </si>
  <si>
    <r>
      <rPr>
        <sz val="8"/>
        <rFont val="Arial"/>
        <family val="2"/>
      </rPr>
      <t>AAMA, INC.</t>
    </r>
  </si>
  <si>
    <r>
      <rPr>
        <sz val="8"/>
        <rFont val="Arial"/>
        <family val="2"/>
      </rPr>
      <t>Service Agreement</t>
    </r>
  </si>
  <si>
    <r>
      <rPr>
        <sz val="8"/>
        <rFont val="Arial"/>
        <family val="2"/>
      </rPr>
      <t>Afterschool Program</t>
    </r>
  </si>
  <si>
    <r>
      <rPr>
        <sz val="8"/>
        <rFont val="Arial"/>
        <family val="2"/>
      </rPr>
      <t>ALDINE INDEPENDENT SCHOOL DISTRICT</t>
    </r>
  </si>
  <si>
    <r>
      <rPr>
        <sz val="8"/>
        <rFont val="Arial"/>
        <family val="2"/>
      </rPr>
      <t>Interlocal Agreement</t>
    </r>
  </si>
  <si>
    <r>
      <rPr>
        <sz val="8"/>
        <rFont val="Arial"/>
        <family val="2"/>
      </rPr>
      <t>ALIEF INDEPENDENT SCHOOL DISTRICT</t>
    </r>
  </si>
  <si>
    <r>
      <rPr>
        <sz val="8"/>
        <rFont val="Arial"/>
        <family val="2"/>
      </rPr>
      <t>ANN MARIE HARBOUR</t>
    </r>
  </si>
  <si>
    <r>
      <rPr>
        <sz val="8"/>
        <rFont val="Arial"/>
        <family val="2"/>
      </rPr>
      <t>Job #18/034MR</t>
    </r>
  </si>
  <si>
    <r>
      <rPr>
        <sz val="8"/>
        <rFont val="Arial"/>
        <family val="2"/>
      </rPr>
      <t>APPLE INC</t>
    </r>
  </si>
  <si>
    <r>
      <rPr>
        <sz val="8"/>
        <rFont val="Arial"/>
        <family val="2"/>
      </rPr>
      <t>Quote</t>
    </r>
  </si>
  <si>
    <r>
      <rPr>
        <sz val="8"/>
        <rFont val="Arial"/>
        <family val="2"/>
      </rPr>
      <t>Technology equipment</t>
    </r>
  </si>
  <si>
    <r>
      <rPr>
        <sz val="8"/>
        <rFont val="Arial"/>
        <family val="2"/>
      </rPr>
      <t>AVANADE INC</t>
    </r>
  </si>
  <si>
    <r>
      <rPr>
        <sz val="8"/>
        <rFont val="Arial"/>
        <family val="2"/>
      </rPr>
      <t>Job 20/022YR</t>
    </r>
  </si>
  <si>
    <r>
      <rPr>
        <sz val="8"/>
        <rFont val="Arial"/>
        <family val="2"/>
      </rPr>
      <t>Technology Service</t>
    </r>
  </si>
  <si>
    <r>
      <rPr>
        <sz val="8"/>
        <rFont val="Arial"/>
        <family val="2"/>
      </rPr>
      <t>BLACKMON-MOORING STEAMATIC INC</t>
    </r>
  </si>
  <si>
    <r>
      <rPr>
        <sz val="8"/>
        <rFont val="Arial"/>
        <family val="2"/>
      </rPr>
      <t>Job 19/042MJ</t>
    </r>
  </si>
  <si>
    <r>
      <rPr>
        <sz val="8"/>
        <rFont val="Arial"/>
        <family val="2"/>
      </rPr>
      <t>Facilities services</t>
    </r>
  </si>
  <si>
    <r>
      <rPr>
        <sz val="8"/>
        <rFont val="Arial"/>
        <family val="2"/>
      </rPr>
      <t>BUTLER BUSINESS PRODUCTS</t>
    </r>
  </si>
  <si>
    <r>
      <rPr>
        <sz val="8"/>
        <rFont val="Arial"/>
        <family val="2"/>
      </rPr>
      <t>Job # 17/004KH, 17/006KH,</t>
    </r>
  </si>
  <si>
    <r>
      <rPr>
        <sz val="8"/>
        <rFont val="Arial"/>
        <family val="2"/>
      </rPr>
      <t>Office, furniture supplies</t>
    </r>
  </si>
  <si>
    <r>
      <rPr>
        <sz val="8"/>
        <rFont val="Arial"/>
        <family val="2"/>
      </rPr>
      <t>CDW GOVERNMENT INC</t>
    </r>
  </si>
  <si>
    <r>
      <rPr>
        <sz val="8"/>
        <rFont val="Arial"/>
        <family val="2"/>
      </rPr>
      <t>Job # 18/056KD-13</t>
    </r>
  </si>
  <si>
    <r>
      <rPr>
        <sz val="8"/>
        <rFont val="Arial"/>
        <family val="2"/>
      </rPr>
      <t>Technology equipment, supplies, consulting</t>
    </r>
  </si>
  <si>
    <r>
      <rPr>
        <sz val="8"/>
        <rFont val="Arial"/>
        <family val="2"/>
      </rPr>
      <t>CITY OF HOUSTON HEALTH DEPARTMENT</t>
    </r>
  </si>
  <si>
    <r>
      <rPr>
        <sz val="8"/>
        <rFont val="Arial"/>
        <family val="2"/>
      </rPr>
      <t>Lease Agreement</t>
    </r>
  </si>
  <si>
    <r>
      <rPr>
        <sz val="8"/>
        <rFont val="Arial"/>
        <family val="2"/>
      </rPr>
      <t>Lease Agreement for Head Start</t>
    </r>
  </si>
  <si>
    <r>
      <rPr>
        <sz val="8"/>
        <rFont val="Arial"/>
        <family val="2"/>
      </rPr>
      <t>CITY OF HOUSTON WATER</t>
    </r>
  </si>
  <si>
    <r>
      <rPr>
        <sz val="8"/>
        <rFont val="Arial"/>
        <family val="2"/>
      </rPr>
      <t>Utilities</t>
    </r>
  </si>
  <si>
    <r>
      <rPr>
        <sz val="8"/>
        <rFont val="Arial"/>
        <family val="2"/>
      </rPr>
      <t>CLEAR CREEK ISD</t>
    </r>
  </si>
  <si>
    <r>
      <rPr>
        <sz val="8"/>
        <rFont val="Arial"/>
        <family val="2"/>
      </rPr>
      <t>COMCAST HOLDINGS CORPORATION</t>
    </r>
  </si>
  <si>
    <r>
      <rPr>
        <sz val="8"/>
        <rFont val="Arial"/>
        <family val="2"/>
      </rPr>
      <t>Internet service</t>
    </r>
  </si>
  <si>
    <r>
      <rPr>
        <sz val="8"/>
        <rFont val="Arial"/>
        <family val="2"/>
      </rPr>
      <t>CRE8 INCORPORATED</t>
    </r>
  </si>
  <si>
    <r>
      <rPr>
        <sz val="8"/>
        <rFont val="Arial"/>
        <family val="2"/>
      </rPr>
      <t>Job # 17/015KJ</t>
    </r>
  </si>
  <si>
    <r>
      <rPr>
        <sz val="8"/>
        <rFont val="Arial"/>
        <family val="2"/>
      </rPr>
      <t>Architectural Design services</t>
    </r>
  </si>
  <si>
    <r>
      <rPr>
        <sz val="8"/>
        <rFont val="Arial"/>
        <family val="2"/>
      </rPr>
      <t>DAHILL OFFICE TECHNOLOGY CORP</t>
    </r>
  </si>
  <si>
    <r>
      <rPr>
        <sz val="8"/>
        <rFont val="Arial"/>
        <family val="2"/>
      </rPr>
      <t>Job # 17/026KH</t>
    </r>
  </si>
  <si>
    <r>
      <rPr>
        <sz val="8"/>
        <rFont val="Arial"/>
        <family val="2"/>
      </rPr>
      <t>Copier services</t>
    </r>
  </si>
  <si>
    <r>
      <rPr>
        <sz val="8"/>
        <rFont val="Arial"/>
        <family val="2"/>
      </rPr>
      <t>DAVIS VISION INC</t>
    </r>
  </si>
  <si>
    <r>
      <rPr>
        <sz val="8"/>
        <rFont val="Arial"/>
        <family val="2"/>
      </rPr>
      <t>Employee Insurance</t>
    </r>
  </si>
  <si>
    <r>
      <rPr>
        <sz val="8"/>
        <rFont val="Arial"/>
        <family val="2"/>
      </rPr>
      <t>Insurance Coverage</t>
    </r>
  </si>
  <si>
    <r>
      <rPr>
        <sz val="8"/>
        <rFont val="Arial"/>
        <family val="2"/>
      </rPr>
      <t>DESKOT LLC</t>
    </r>
  </si>
  <si>
    <r>
      <rPr>
        <sz val="8"/>
        <rFont val="Arial"/>
        <family val="2"/>
      </rPr>
      <t>Job 20/039YR</t>
    </r>
  </si>
  <si>
    <r>
      <rPr>
        <sz val="8"/>
        <rFont val="Arial"/>
        <family val="2"/>
      </rPr>
      <t>Child Care Partnership for Head Start</t>
    </r>
  </si>
  <si>
    <r>
      <rPr>
        <sz val="8"/>
        <rFont val="Arial"/>
        <family val="2"/>
      </rPr>
      <t>DOUCET &amp; ASSOCIATES INC</t>
    </r>
  </si>
  <si>
    <r>
      <rPr>
        <sz val="8"/>
        <rFont val="Arial"/>
        <family val="2"/>
      </rPr>
      <t>Professional Service Contract</t>
    </r>
  </si>
  <si>
    <r>
      <rPr>
        <sz val="8"/>
        <rFont val="Arial"/>
        <family val="2"/>
      </rPr>
      <t>Land Surveying</t>
    </r>
  </si>
  <si>
    <r>
      <rPr>
        <sz val="8"/>
        <rFont val="Arial"/>
        <family val="2"/>
      </rPr>
      <t>DURA PIER FACILITIES SERVICES LTD</t>
    </r>
  </si>
  <si>
    <r>
      <rPr>
        <sz val="8"/>
        <rFont val="Arial"/>
        <family val="2"/>
      </rPr>
      <t>Job # 17/020CG, 18/060JN,</t>
    </r>
  </si>
  <si>
    <r>
      <rPr>
        <sz val="8"/>
        <rFont val="Arial"/>
        <family val="2"/>
      </rPr>
      <t>E LEARN INC</t>
    </r>
  </si>
  <si>
    <r>
      <rPr>
        <sz val="8"/>
        <rFont val="Arial"/>
        <family val="2"/>
      </rPr>
      <t>Adult Ed Testing Material</t>
    </r>
  </si>
  <si>
    <r>
      <rPr>
        <sz val="8"/>
        <rFont val="Arial"/>
        <family val="2"/>
      </rPr>
      <t>Sole Source</t>
    </r>
  </si>
  <si>
    <r>
      <rPr>
        <sz val="8"/>
        <rFont val="Arial"/>
        <family val="2"/>
      </rPr>
      <t>EMCOR GOWAN INC</t>
    </r>
  </si>
  <si>
    <r>
      <rPr>
        <sz val="8"/>
        <rFont val="Arial"/>
        <family val="2"/>
      </rPr>
      <t>Job 18/060JN</t>
    </r>
  </si>
  <si>
    <r>
      <rPr>
        <sz val="8"/>
        <rFont val="Arial"/>
        <family val="2"/>
      </rPr>
      <t>AC Service</t>
    </r>
  </si>
  <si>
    <r>
      <rPr>
        <sz val="8"/>
        <rFont val="Arial"/>
        <family val="2"/>
      </rPr>
      <t>ENERGY FUTURE HOLDINGS CORP-DO NOT</t>
    </r>
  </si>
  <si>
    <r>
      <rPr>
        <sz val="8"/>
        <rFont val="Arial"/>
        <family val="2"/>
      </rPr>
      <t>ENGLISH + ASSOCIATES ARCHITECTS INC</t>
    </r>
  </si>
  <si>
    <r>
      <rPr>
        <sz val="8"/>
        <rFont val="Arial"/>
        <family val="2"/>
      </rPr>
      <t>Job# 20/043IA</t>
    </r>
  </si>
  <si>
    <r>
      <rPr>
        <sz val="8"/>
        <rFont val="Arial"/>
        <family val="2"/>
      </rPr>
      <t>ERC ENVIRONMENTAL &amp; CONST SERV INC</t>
    </r>
  </si>
  <si>
    <r>
      <rPr>
        <sz val="8"/>
        <rFont val="Arial"/>
        <family val="2"/>
      </rPr>
      <t>Job # 19/042MJ</t>
    </r>
  </si>
  <si>
    <r>
      <rPr>
        <sz val="8"/>
        <rFont val="Arial"/>
        <family val="2"/>
      </rPr>
      <t>Disaster Mitigation Commodities</t>
    </r>
  </si>
  <si>
    <r>
      <rPr>
        <sz val="8"/>
        <rFont val="Arial"/>
        <family val="2"/>
      </rPr>
      <t>EXECU TEAM STAFFING</t>
    </r>
  </si>
  <si>
    <r>
      <rPr>
        <sz val="8"/>
        <rFont val="Arial"/>
        <family val="2"/>
      </rPr>
      <t>Job # 17/045KJ</t>
    </r>
  </si>
  <si>
    <r>
      <rPr>
        <sz val="8"/>
        <rFont val="Arial"/>
        <family val="2"/>
      </rPr>
      <t>Staffing Service</t>
    </r>
  </si>
  <si>
    <r>
      <rPr>
        <sz val="8"/>
        <rFont val="Arial"/>
        <family val="2"/>
      </rPr>
      <t>EXECUTIVE THREAT SOLUTIONS LLC</t>
    </r>
  </si>
  <si>
    <r>
      <rPr>
        <sz val="8"/>
        <rFont val="Arial"/>
        <family val="2"/>
      </rPr>
      <t>Job #16/060CG, Service</t>
    </r>
  </si>
  <si>
    <r>
      <rPr>
        <sz val="8"/>
        <rFont val="Arial"/>
        <family val="2"/>
      </rPr>
      <t>Security service</t>
    </r>
  </si>
  <si>
    <r>
      <rPr>
        <sz val="8"/>
        <rFont val="Arial"/>
        <family val="2"/>
      </rPr>
      <t>FELLOWSHIP OF PURPOSE EARLY CHILDHO</t>
    </r>
  </si>
  <si>
    <r>
      <rPr>
        <sz val="8"/>
        <rFont val="Arial"/>
        <family val="2"/>
      </rPr>
      <t>Job # 16/014YR, Service</t>
    </r>
  </si>
  <si>
    <r>
      <rPr>
        <sz val="8"/>
        <rFont val="Arial"/>
        <family val="2"/>
      </rPr>
      <t>GALENA PARK ISD</t>
    </r>
  </si>
  <si>
    <r>
      <rPr>
        <sz val="8"/>
        <rFont val="Arial"/>
        <family val="2"/>
      </rPr>
      <t>HALLMARK OFFICE PRODUCTS INC</t>
    </r>
  </si>
  <si>
    <r>
      <rPr>
        <sz val="8"/>
        <rFont val="Arial"/>
        <family val="2"/>
      </rPr>
      <t>Job # 19/025KD</t>
    </r>
  </si>
  <si>
    <r>
      <rPr>
        <sz val="8"/>
        <rFont val="Arial"/>
        <family val="2"/>
      </rPr>
      <t>Office furniture and supplies</t>
    </r>
  </si>
  <si>
    <r>
      <rPr>
        <sz val="8"/>
        <rFont val="Arial"/>
        <family val="2"/>
      </rPr>
      <t>HARRIS COUNTY APPRAISAL DISTRICT</t>
    </r>
  </si>
  <si>
    <r>
      <rPr>
        <sz val="8"/>
        <rFont val="Arial"/>
        <family val="2"/>
      </rPr>
      <t>Per Texas Law/Linebarger</t>
    </r>
  </si>
  <si>
    <r>
      <rPr>
        <sz val="8"/>
        <rFont val="Arial"/>
        <family val="2"/>
      </rPr>
      <t>Tax appraisal</t>
    </r>
  </si>
  <si>
    <r>
      <rPr>
        <sz val="8"/>
        <rFont val="Arial"/>
        <family val="2"/>
      </rPr>
      <t>HARRIS COUNTY TREASURER</t>
    </r>
  </si>
  <si>
    <r>
      <rPr>
        <sz val="8"/>
        <rFont val="Arial"/>
        <family val="2"/>
      </rPr>
      <t>Security Service</t>
    </r>
  </si>
  <si>
    <r>
      <rPr>
        <sz val="8"/>
        <rFont val="Arial"/>
        <family val="2"/>
      </rPr>
      <t>HIGH POINT SANITARY SOLUTIONS</t>
    </r>
  </si>
  <si>
    <r>
      <rPr>
        <sz val="8"/>
        <rFont val="Arial"/>
        <family val="2"/>
      </rPr>
      <t>Job # 18/007KD, 18/075KD</t>
    </r>
  </si>
  <si>
    <r>
      <rPr>
        <sz val="8"/>
        <rFont val="Arial"/>
        <family val="2"/>
      </rPr>
      <t>Sanitation supplies</t>
    </r>
  </si>
  <si>
    <r>
      <rPr>
        <sz val="8"/>
        <rFont val="Arial"/>
        <family val="2"/>
      </rPr>
      <t>HILLCO PARTNERS LLC</t>
    </r>
  </si>
  <si>
    <r>
      <rPr>
        <sz val="8"/>
        <rFont val="Arial"/>
        <family val="2"/>
      </rPr>
      <t>Job #20/038KJ</t>
    </r>
  </si>
  <si>
    <r>
      <rPr>
        <sz val="8"/>
        <rFont val="Arial"/>
        <family val="2"/>
      </rPr>
      <t>Contracted Services</t>
    </r>
  </si>
  <si>
    <r>
      <rPr>
        <sz val="8"/>
        <rFont val="Arial"/>
        <family val="2"/>
      </rPr>
      <t>HOUSTON ISD</t>
    </r>
  </si>
  <si>
    <r>
      <rPr>
        <sz val="8"/>
        <rFont val="Arial"/>
        <family val="2"/>
      </rPr>
      <t>HTEC-HOUSTONS TRAINING AND</t>
    </r>
  </si>
  <si>
    <r>
      <rPr>
        <sz val="8"/>
        <rFont val="Arial"/>
        <family val="2"/>
      </rPr>
      <t>Job # 19/056KJ Service</t>
    </r>
  </si>
  <si>
    <r>
      <rPr>
        <sz val="8"/>
        <rFont val="Arial"/>
        <family val="2"/>
      </rPr>
      <t>Educational and Vocational Training</t>
    </r>
  </si>
  <si>
    <r>
      <rPr>
        <sz val="8"/>
        <rFont val="Arial"/>
        <family val="2"/>
      </rPr>
      <t>HUMBLE INDEPENDENT SCHOOL DISTRICT</t>
    </r>
  </si>
  <si>
    <r>
      <rPr>
        <sz val="8"/>
        <rFont val="Arial"/>
        <family val="2"/>
      </rPr>
      <t>IMAGINE LEARNING INCORPORATED</t>
    </r>
  </si>
  <si>
    <r>
      <rPr>
        <sz val="8"/>
        <rFont val="Arial"/>
        <family val="2"/>
      </rPr>
      <t>Buyboard contract #579-19</t>
    </r>
  </si>
  <si>
    <r>
      <rPr>
        <sz val="8"/>
        <rFont val="Arial"/>
        <family val="2"/>
      </rPr>
      <t>Head Start subscription</t>
    </r>
  </si>
  <si>
    <r>
      <rPr>
        <sz val="8"/>
        <rFont val="Arial"/>
        <family val="2"/>
      </rPr>
      <t>KAPLAN EARLY LEARNING COMPANY</t>
    </r>
  </si>
  <si>
    <r>
      <rPr>
        <sz val="8"/>
        <rFont val="Arial"/>
        <family val="2"/>
      </rPr>
      <t>Job #18/058KC, #17/046MR</t>
    </r>
  </si>
  <si>
    <r>
      <rPr>
        <sz val="8"/>
        <rFont val="Arial"/>
        <family val="2"/>
      </rPr>
      <t>Educational Supplies</t>
    </r>
  </si>
  <si>
    <r>
      <rPr>
        <sz val="8"/>
        <rFont val="Arial"/>
        <family val="2"/>
      </rPr>
      <t>KARCZEWSKI BRADSHAW LLP</t>
    </r>
  </si>
  <si>
    <r>
      <rPr>
        <sz val="8"/>
        <rFont val="Arial"/>
        <family val="2"/>
      </rPr>
      <t>Professional Service</t>
    </r>
  </si>
  <si>
    <r>
      <rPr>
        <sz val="8"/>
        <rFont val="Arial"/>
        <family val="2"/>
      </rPr>
      <t>Legal Services</t>
    </r>
  </si>
  <si>
    <r>
      <rPr>
        <sz val="8"/>
        <rFont val="Arial"/>
        <family val="2"/>
      </rPr>
      <t>KQC INVESTORS, LLC</t>
    </r>
  </si>
  <si>
    <r>
      <rPr>
        <sz val="8"/>
        <rFont val="Arial"/>
        <family val="2"/>
      </rPr>
      <t>LABATT INSTITUTIONAL SUPPLY COMPANY</t>
    </r>
  </si>
  <si>
    <r>
      <rPr>
        <sz val="8"/>
        <rFont val="Arial"/>
        <family val="2"/>
      </rPr>
      <t>Job # 16/029TJ-03</t>
    </r>
  </si>
  <si>
    <r>
      <rPr>
        <sz val="8"/>
        <rFont val="Arial"/>
        <family val="2"/>
      </rPr>
      <t>Meals for Head Start</t>
    </r>
  </si>
  <si>
    <r>
      <rPr>
        <sz val="8"/>
        <rFont val="Arial"/>
        <family val="2"/>
      </rPr>
      <t>LOCKWOOD, ANDREWS &amp; NEWNAM INC</t>
    </r>
  </si>
  <si>
    <r>
      <rPr>
        <sz val="8"/>
        <rFont val="Arial"/>
        <family val="2"/>
      </rPr>
      <t>Job # 20/055KJ</t>
    </r>
  </si>
  <si>
    <r>
      <rPr>
        <sz val="8"/>
        <rFont val="Arial"/>
        <family val="2"/>
      </rPr>
      <t>Construction Management</t>
    </r>
  </si>
  <si>
    <r>
      <rPr>
        <sz val="8"/>
        <rFont val="Arial"/>
        <family val="2"/>
      </rPr>
      <t>MCGRIFF SEIBELS &amp; WILLIAMS OF</t>
    </r>
  </si>
  <si>
    <r>
      <rPr>
        <sz val="8"/>
        <rFont val="Arial"/>
        <family val="2"/>
      </rPr>
      <t>Job # 17/002LB</t>
    </r>
  </si>
  <si>
    <r>
      <rPr>
        <sz val="8"/>
        <rFont val="Arial"/>
        <family val="2"/>
      </rPr>
      <t>HCDE Insurance</t>
    </r>
  </si>
  <si>
    <r>
      <rPr>
        <sz val="8"/>
        <rFont val="Arial"/>
        <family val="2"/>
      </rPr>
      <t>METROPOLITAN LANDSCAPE MGMT INC</t>
    </r>
  </si>
  <si>
    <r>
      <rPr>
        <sz val="8"/>
        <rFont val="Arial"/>
        <family val="2"/>
      </rPr>
      <t>Job # 15/023JN</t>
    </r>
  </si>
  <si>
    <r>
      <rPr>
        <sz val="8"/>
        <rFont val="Arial"/>
        <family val="2"/>
      </rPr>
      <t>Landscape service</t>
    </r>
  </si>
  <si>
    <r>
      <rPr>
        <sz val="8"/>
        <rFont val="Arial"/>
        <family val="2"/>
      </rPr>
      <t>METROPOLITAN LIFE INSURANCE COMPANY</t>
    </r>
  </si>
  <si>
    <r>
      <rPr>
        <sz val="8"/>
        <rFont val="Arial"/>
        <family val="2"/>
      </rPr>
      <t>Agreement</t>
    </r>
  </si>
  <si>
    <r>
      <rPr>
        <sz val="8"/>
        <rFont val="Arial"/>
        <family val="2"/>
      </rPr>
      <t>MOAK CASEY &amp; ASSOCIATES INC</t>
    </r>
  </si>
  <si>
    <r>
      <rPr>
        <sz val="8"/>
        <rFont val="Arial"/>
        <family val="2"/>
      </rPr>
      <t>Accounting Service</t>
    </r>
  </si>
  <si>
    <r>
      <rPr>
        <sz val="8"/>
        <rFont val="Arial"/>
        <family val="2"/>
      </rPr>
      <t>NASH INDUSTRIES INC</t>
    </r>
  </si>
  <si>
    <r>
      <rPr>
        <sz val="8"/>
        <rFont val="Arial"/>
        <family val="2"/>
      </rPr>
      <t>Job # 20/017MR</t>
    </r>
  </si>
  <si>
    <r>
      <rPr>
        <sz val="8"/>
        <rFont val="Arial"/>
        <family val="2"/>
      </rPr>
      <t>NEIGHBORHOOD CENTERS INC</t>
    </r>
  </si>
  <si>
    <r>
      <rPr>
        <sz val="8"/>
        <rFont val="Arial"/>
        <family val="2"/>
      </rPr>
      <t>PASADENA ISD</t>
    </r>
  </si>
  <si>
    <r>
      <rPr>
        <sz val="8"/>
        <rFont val="Arial"/>
        <family val="2"/>
      </rPr>
      <t>POWERSCHOOL GROUP LLC</t>
    </r>
  </si>
  <si>
    <r>
      <rPr>
        <sz val="8"/>
        <rFont val="Arial"/>
        <family val="2"/>
      </rPr>
      <t>Invoice</t>
    </r>
  </si>
  <si>
    <r>
      <rPr>
        <sz val="8"/>
        <rFont val="Arial"/>
        <family val="2"/>
      </rPr>
      <t>Sungard Annual maintenance renewal</t>
    </r>
  </si>
  <si>
    <r>
      <rPr>
        <sz val="8"/>
        <rFont val="Arial"/>
        <family val="2"/>
      </rPr>
      <t>PS LIGHTWAVE INC</t>
    </r>
  </si>
  <si>
    <r>
      <rPr>
        <sz val="8"/>
        <rFont val="Arial"/>
        <family val="2"/>
      </rPr>
      <t>Job # 15/006MP</t>
    </r>
  </si>
  <si>
    <r>
      <rPr>
        <sz val="8"/>
        <rFont val="Arial"/>
        <family val="2"/>
      </rPr>
      <t>Technology Equipment/Supplies</t>
    </r>
  </si>
  <si>
    <r>
      <rPr>
        <sz val="8"/>
        <rFont val="Arial"/>
        <family val="2"/>
      </rPr>
      <t>PUBLIC AGENCY RETIREMENT SERVICES</t>
    </r>
  </si>
  <si>
    <r>
      <rPr>
        <sz val="8"/>
        <rFont val="Arial"/>
        <family val="2"/>
      </rPr>
      <t>Payroll deduction</t>
    </r>
  </si>
  <si>
    <r>
      <rPr>
        <sz val="8"/>
        <rFont val="Arial"/>
        <family val="2"/>
      </rPr>
      <t>QSS, L.C</t>
    </r>
  </si>
  <si>
    <r>
      <rPr>
        <sz val="8"/>
        <rFont val="Arial"/>
        <family val="2"/>
      </rPr>
      <t>Job # 15/037JN</t>
    </r>
  </si>
  <si>
    <r>
      <rPr>
        <sz val="8"/>
        <rFont val="Arial"/>
        <family val="2"/>
      </rPr>
      <t>Security equipment</t>
    </r>
  </si>
  <si>
    <r>
      <rPr>
        <sz val="8"/>
        <rFont val="Arial"/>
        <family val="2"/>
      </rPr>
      <t>SHELDON INDEPENDENT SCHOOL DISTRICT</t>
    </r>
  </si>
  <si>
    <r>
      <rPr>
        <sz val="8"/>
        <rFont val="Arial"/>
        <family val="2"/>
      </rPr>
      <t>SHI GOVERNMENT SOLUTIONS INC</t>
    </r>
  </si>
  <si>
    <r>
      <rPr>
        <sz val="8"/>
        <rFont val="Arial"/>
        <family val="2"/>
      </rPr>
      <t>SOA FIN1ST</t>
    </r>
  </si>
  <si>
    <r>
      <rPr>
        <sz val="8"/>
        <rFont val="Arial"/>
        <family val="2"/>
      </rPr>
      <t>Job #20/019KJ</t>
    </r>
  </si>
  <si>
    <r>
      <rPr>
        <sz val="8"/>
        <rFont val="Arial"/>
        <family val="2"/>
      </rPr>
      <t>SOUTHWEST CHARTER SCHOOL</t>
    </r>
  </si>
  <si>
    <r>
      <rPr>
        <sz val="8"/>
        <rFont val="Arial"/>
        <family val="2"/>
      </rPr>
      <t>SPRING INDEPENDENT SCHOOL DISTRICT</t>
    </r>
  </si>
  <si>
    <r>
      <rPr>
        <sz val="8"/>
        <rFont val="Arial"/>
        <family val="2"/>
      </rPr>
      <t>TEJANO CENTER FOR COMMUNITY CONCERN</t>
    </r>
  </si>
  <si>
    <r>
      <rPr>
        <sz val="8"/>
        <rFont val="Arial"/>
        <family val="2"/>
      </rPr>
      <t>TEXAS POLITICAL SUBDIVISIONS</t>
    </r>
  </si>
  <si>
    <r>
      <rPr>
        <sz val="8"/>
        <rFont val="Arial"/>
        <family val="2"/>
      </rPr>
      <t>Insurance</t>
    </r>
  </si>
  <si>
    <r>
      <rPr>
        <sz val="8"/>
        <rFont val="Arial"/>
        <family val="2"/>
      </rPr>
      <t>THE STANDARD LIFE INSURANCE</t>
    </r>
  </si>
  <si>
    <r>
      <rPr>
        <sz val="8"/>
        <rFont val="Arial"/>
        <family val="2"/>
      </rPr>
      <t>THE TURNING POINT INC</t>
    </r>
  </si>
  <si>
    <r>
      <rPr>
        <sz val="8"/>
        <rFont val="Arial"/>
        <family val="2"/>
      </rPr>
      <t>Job # 17/043KJ</t>
    </r>
  </si>
  <si>
    <r>
      <rPr>
        <sz val="8"/>
        <rFont val="Arial"/>
        <family val="2"/>
      </rPr>
      <t>Counseling Services</t>
    </r>
  </si>
  <si>
    <r>
      <rPr>
        <sz val="8"/>
        <rFont val="Arial"/>
        <family val="2"/>
      </rPr>
      <t>UNGERBOECK SOFTWARE INTERNATIONAL</t>
    </r>
  </si>
  <si>
    <r>
      <rPr>
        <sz val="8"/>
        <rFont val="Arial"/>
        <family val="2"/>
      </rPr>
      <t>Software</t>
    </r>
  </si>
  <si>
    <r>
      <rPr>
        <sz val="8"/>
        <rFont val="Arial"/>
        <family val="2"/>
      </rPr>
      <t>UNUM LIFE INSURANCE CO OF AMERICA</t>
    </r>
  </si>
  <si>
    <r>
      <rPr>
        <sz val="8"/>
        <rFont val="Arial"/>
        <family val="2"/>
      </rPr>
      <t>Employee's life insurance</t>
    </r>
  </si>
  <si>
    <r>
      <rPr>
        <sz val="8"/>
        <rFont val="Arial"/>
        <family val="2"/>
      </rPr>
      <t>UNUM LIFE INSURANCE CO. OF AMERICA</t>
    </r>
  </si>
  <si>
    <r>
      <rPr>
        <sz val="8"/>
        <rFont val="Arial"/>
        <family val="2"/>
      </rPr>
      <t>VERIZON WIRELESS</t>
    </r>
  </si>
  <si>
    <r>
      <rPr>
        <sz val="8"/>
        <rFont val="Arial"/>
        <family val="2"/>
      </rPr>
      <t>GSA Contract</t>
    </r>
  </si>
  <si>
    <r>
      <rPr>
        <sz val="8"/>
        <rFont val="Arial"/>
        <family val="2"/>
      </rPr>
      <t>Wireless Service</t>
    </r>
  </si>
  <si>
    <r>
      <rPr>
        <sz val="8"/>
        <rFont val="Arial"/>
        <family val="2"/>
      </rPr>
      <t>VERSA CREATIVE GROUP LLC</t>
    </r>
  </si>
  <si>
    <r>
      <rPr>
        <sz val="8"/>
        <rFont val="Arial"/>
        <family val="2"/>
      </rPr>
      <t>Job # 19/047KC</t>
    </r>
  </si>
  <si>
    <r>
      <rPr>
        <sz val="8"/>
        <rFont val="Arial"/>
        <family val="2"/>
      </rPr>
      <t>Marketing</t>
    </r>
  </si>
  <si>
    <r>
      <rPr>
        <sz val="8"/>
        <rFont val="Arial"/>
        <family val="2"/>
      </rPr>
      <t>VISTRA PREFERRED INC</t>
    </r>
  </si>
  <si>
    <r>
      <rPr>
        <sz val="8"/>
        <rFont val="Arial"/>
        <family val="2"/>
      </rPr>
      <t>Electrical service</t>
    </r>
  </si>
  <si>
    <r>
      <rPr>
        <sz val="8"/>
        <rFont val="Arial"/>
        <family val="2"/>
      </rPr>
      <t>WHITLEY PENN LLP</t>
    </r>
  </si>
  <si>
    <r>
      <rPr>
        <sz val="8"/>
        <rFont val="Arial"/>
        <family val="2"/>
      </rPr>
      <t>Job #21/028YR</t>
    </r>
  </si>
  <si>
    <r>
      <rPr>
        <sz val="8"/>
        <rFont val="Arial"/>
        <family val="2"/>
      </rPr>
      <t>Audit Services for HCDE</t>
    </r>
  </si>
  <si>
    <r>
      <rPr>
        <sz val="8"/>
        <rFont val="Arial"/>
        <family val="2"/>
      </rPr>
      <t>YMCA</t>
    </r>
  </si>
  <si>
    <r>
      <rPr>
        <sz val="8"/>
        <rFont val="Arial"/>
        <family val="2"/>
      </rPr>
      <t>Job #21/044KJ</t>
    </r>
  </si>
  <si>
    <r>
      <rPr>
        <sz val="8"/>
        <rFont val="Arial"/>
        <family val="2"/>
      </rPr>
      <t>CASE for Kids County Connections</t>
    </r>
  </si>
  <si>
    <r>
      <rPr>
        <sz val="8"/>
        <rFont val="Arial"/>
        <family val="2"/>
      </rPr>
      <t>ZIEBEN FOUNDATION PROPERTIES</t>
    </r>
  </si>
  <si>
    <t>Procurement Card Report - May 2021</t>
  </si>
  <si>
    <t>Description</t>
  </si>
  <si>
    <t>Beginning</t>
  </si>
  <si>
    <t>New</t>
  </si>
  <si>
    <t>Closed</t>
  </si>
  <si>
    <t>Total:</t>
  </si>
  <si>
    <t>BUDGET MANAGER</t>
  </si>
  <si>
    <r>
      <rPr>
        <sz val="10"/>
        <rFont val="Arial"/>
        <family val="2"/>
      </rPr>
      <t>Budget Manager
Codes</t>
    </r>
  </si>
  <si>
    <t>Division</t>
  </si>
  <si>
    <t>Adult Education</t>
  </si>
  <si>
    <t>Business Support Services</t>
  </si>
  <si>
    <t>Communications and Public Information</t>
  </si>
  <si>
    <t>Cooperative for Afterschool Enrichment</t>
  </si>
  <si>
    <t>Head Start</t>
  </si>
  <si>
    <t>Human Resources</t>
  </si>
  <si>
    <t>Client Engagement</t>
  </si>
  <si>
    <t>Research and Evaluation</t>
  </si>
  <si>
    <t>Center for Grants Development</t>
  </si>
  <si>
    <t>Educator Certification and Professional Advancement</t>
  </si>
  <si>
    <t>Center for Safe and Secure Schools</t>
  </si>
  <si>
    <t>Administration:</t>
  </si>
  <si>
    <t>Assistant Superintendent - Parker</t>
  </si>
  <si>
    <t>Assistant Superintendent- McLeod</t>
  </si>
  <si>
    <t>Special Assistant to the Superintendent</t>
  </si>
  <si>
    <t>Chief of Staff for the Superintendent</t>
  </si>
  <si>
    <t>Superintendent</t>
  </si>
  <si>
    <t>Executive Assistant to Board of Trustees</t>
  </si>
  <si>
    <t>Facilities:</t>
  </si>
  <si>
    <t>Facility Support Services</t>
  </si>
  <si>
    <t>Choice Facility Partners</t>
  </si>
  <si>
    <t>Gulf Coast Food Cooperative</t>
  </si>
  <si>
    <t>Instructional Support Services:</t>
  </si>
  <si>
    <t>Teaching and Learning Center Administration</t>
  </si>
  <si>
    <t>TLC - Special Populations</t>
  </si>
  <si>
    <t>TLC - Science</t>
  </si>
  <si>
    <t>TLC - Math</t>
  </si>
  <si>
    <t>TLC - English/Language Arts</t>
  </si>
  <si>
    <t>TLC - Special Projects</t>
  </si>
  <si>
    <t>Purchasing Services:</t>
  </si>
  <si>
    <t>Purchasing</t>
  </si>
  <si>
    <t>Schools Division:</t>
  </si>
  <si>
    <t>AB - East</t>
  </si>
  <si>
    <t>AB - West</t>
  </si>
  <si>
    <t>Highpoint - East</t>
  </si>
  <si>
    <t>Fortis Academy</t>
  </si>
  <si>
    <t>Special Education Therapy Services</t>
  </si>
  <si>
    <t>Special Schools Administration</t>
  </si>
  <si>
    <t>Technology:</t>
  </si>
  <si>
    <t>Chief Information Officer</t>
  </si>
  <si>
    <t>Records Management Services</t>
  </si>
  <si>
    <t>Texas Virtual Schools</t>
  </si>
  <si>
    <t>HCDE Other Credit Card Statements</t>
  </si>
  <si>
    <t>SUMMARY</t>
  </si>
  <si>
    <t>Allocation after rebate</t>
  </si>
  <si>
    <t>Card</t>
  </si>
  <si>
    <t># of Cards</t>
  </si>
  <si>
    <t>Rebates</t>
  </si>
  <si>
    <t>Facilities Credit card #'s</t>
  </si>
  <si>
    <t>Records Management CC #'s</t>
  </si>
  <si>
    <t xml:space="preserve">ExxonMobil </t>
  </si>
  <si>
    <t xml:space="preserve">  Gas Facilities</t>
  </si>
  <si>
    <t>0001</t>
  </si>
  <si>
    <t>Chevron/Texaco</t>
  </si>
  <si>
    <t xml:space="preserve"> Gas Records </t>
  </si>
  <si>
    <t>0002</t>
  </si>
  <si>
    <t xml:space="preserve">Total </t>
  </si>
  <si>
    <t>Grant total  to pay</t>
  </si>
  <si>
    <t>Vendor #</t>
  </si>
  <si>
    <t>Vendor Card : ExxonMobil</t>
  </si>
  <si>
    <t>Vendor Name</t>
  </si>
  <si>
    <t>Wright Express Financial Svc Corp</t>
  </si>
  <si>
    <t>HCDE Credit Card Report - July 2021 Statement</t>
  </si>
  <si>
    <t>Cards assigned to:     Facilities Division</t>
  </si>
  <si>
    <t>Card #</t>
  </si>
  <si>
    <t>Date</t>
  </si>
  <si>
    <t>Amount</t>
  </si>
  <si>
    <t>1 Warehouse</t>
  </si>
  <si>
    <t>Gasoline</t>
  </si>
  <si>
    <t>Facilities</t>
  </si>
  <si>
    <t>2 Warehouse</t>
  </si>
  <si>
    <t>4 Warehouse</t>
  </si>
  <si>
    <t>0017 Irvington</t>
  </si>
  <si>
    <t>0018 Irvington</t>
  </si>
  <si>
    <t xml:space="preserve">0020 Post Oak </t>
  </si>
  <si>
    <t xml:space="preserve">0022 Post Oak </t>
  </si>
  <si>
    <t xml:space="preserve">0023 Post Oak </t>
  </si>
  <si>
    <t xml:space="preserve">0024 Post Oak </t>
  </si>
  <si>
    <t xml:space="preserve">0025 Post Oak </t>
  </si>
  <si>
    <t>Credits</t>
  </si>
  <si>
    <t xml:space="preserve"> Rebates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</si>
</sst>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\ #,##0.00"/>
    <numFmt numFmtId="166" formatCode="000"/>
    <numFmt numFmtId="167" formatCode="mmmm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39" fontId="4" fillId="0" borderId="0" xfId="3" applyNumberFormat="1" applyFont="1"/>
    <xf numFmtId="0" fontId="2" fillId="0" borderId="0" xfId="3" applyFont="1"/>
    <xf numFmtId="0" fontId="6" fillId="0" borderId="0" xfId="3" applyFont="1" applyBorder="1" applyAlignment="1">
      <alignment horizontal="center"/>
    </xf>
    <xf numFmtId="49" fontId="6" fillId="0" borderId="0" xfId="3" applyNumberFormat="1" applyFont="1" applyBorder="1" applyAlignment="1">
      <alignment horizontal="center"/>
    </xf>
    <xf numFmtId="39" fontId="7" fillId="0" borderId="0" xfId="3" applyNumberFormat="1" applyFont="1" applyBorder="1" applyAlignment="1">
      <alignment horizontal="center" wrapText="1"/>
    </xf>
    <xf numFmtId="14" fontId="2" fillId="2" borderId="0" xfId="3" applyNumberFormat="1" applyFont="1" applyFill="1" applyAlignment="1">
      <alignment horizontal="left"/>
    </xf>
    <xf numFmtId="0" fontId="2" fillId="2" borderId="0" xfId="3" applyFont="1" applyFill="1" applyAlignment="1">
      <alignment horizontal="left"/>
    </xf>
    <xf numFmtId="164" fontId="2" fillId="2" borderId="0" xfId="2" applyNumberFormat="1" applyFill="1" applyAlignment="1">
      <alignment horizontal="right"/>
    </xf>
    <xf numFmtId="0" fontId="9" fillId="0" borderId="0" xfId="3" applyFont="1"/>
    <xf numFmtId="14" fontId="2" fillId="0" borderId="0" xfId="3" applyNumberFormat="1" applyFont="1" applyAlignment="1">
      <alignment horizontal="left"/>
    </xf>
    <xf numFmtId="0" fontId="2" fillId="0" borderId="0" xfId="3" applyFont="1" applyAlignment="1">
      <alignment horizontal="left"/>
    </xf>
    <xf numFmtId="4" fontId="2" fillId="0" borderId="0" xfId="2" applyNumberFormat="1"/>
    <xf numFmtId="14" fontId="2" fillId="2" borderId="0" xfId="3" quotePrefix="1" applyNumberFormat="1" applyFont="1" applyFill="1" applyAlignment="1">
      <alignment horizontal="left"/>
    </xf>
    <xf numFmtId="4" fontId="2" fillId="2" borderId="0" xfId="2" applyNumberFormat="1" applyFill="1"/>
    <xf numFmtId="14" fontId="2" fillId="0" borderId="0" xfId="3" quotePrefix="1" applyNumberFormat="1" applyFont="1" applyAlignment="1">
      <alignment horizontal="left"/>
    </xf>
    <xf numFmtId="4" fontId="2" fillId="0" borderId="0" xfId="2" applyNumberFormat="1" applyFont="1"/>
    <xf numFmtId="0" fontId="2" fillId="2" borderId="0" xfId="3" applyFont="1" applyFill="1" applyAlignment="1">
      <alignment horizontal="center"/>
    </xf>
    <xf numFmtId="49" fontId="2" fillId="2" borderId="0" xfId="3" applyNumberFormat="1" applyFont="1" applyFill="1" applyAlignment="1">
      <alignment horizontal="right"/>
    </xf>
    <xf numFmtId="8" fontId="2" fillId="2" borderId="1" xfId="2" applyNumberFormat="1" applyFill="1" applyBorder="1"/>
    <xf numFmtId="8" fontId="2" fillId="2" borderId="0" xfId="2" applyNumberFormat="1" applyFill="1"/>
    <xf numFmtId="4" fontId="2" fillId="0" borderId="0" xfId="3" applyNumberFormat="1" applyFont="1"/>
    <xf numFmtId="14" fontId="2" fillId="0" borderId="0" xfId="3" applyNumberFormat="1" applyFont="1" applyAlignment="1">
      <alignment horizontal="center"/>
    </xf>
    <xf numFmtId="49" fontId="2" fillId="0" borderId="0" xfId="3" applyNumberFormat="1" applyFont="1"/>
    <xf numFmtId="39" fontId="2" fillId="0" borderId="0" xfId="3" applyNumberFormat="1" applyFont="1"/>
    <xf numFmtId="0" fontId="7" fillId="2" borderId="0" xfId="3" applyFont="1" applyFill="1" applyBorder="1" applyAlignment="1">
      <alignment horizontal="center"/>
    </xf>
    <xf numFmtId="0" fontId="2" fillId="2" borderId="0" xfId="3" applyFont="1" applyFill="1" applyBorder="1"/>
    <xf numFmtId="49" fontId="7" fillId="2" borderId="0" xfId="3" applyNumberFormat="1" applyFont="1" applyFill="1" applyBorder="1" applyAlignment="1">
      <alignment horizontal="left"/>
    </xf>
    <xf numFmtId="49" fontId="2" fillId="2" borderId="0" xfId="3" applyNumberFormat="1" applyFont="1" applyFill="1" applyBorder="1"/>
    <xf numFmtId="39" fontId="6" fillId="2" borderId="0" xfId="3" applyNumberFormat="1" applyFont="1" applyFill="1" applyBorder="1" applyAlignment="1">
      <alignment horizontal="center"/>
    </xf>
    <xf numFmtId="39" fontId="7" fillId="2" borderId="0" xfId="3" applyNumberFormat="1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44" fontId="2" fillId="0" borderId="0" xfId="2" applyFont="1" applyBorder="1" applyAlignment="1">
      <alignment horizontal="right"/>
    </xf>
    <xf numFmtId="39" fontId="10" fillId="2" borderId="0" xfId="3" applyNumberFormat="1" applyFont="1" applyFill="1" applyBorder="1"/>
    <xf numFmtId="8" fontId="10" fillId="2" borderId="0" xfId="3" applyNumberFormat="1" applyFont="1" applyFill="1" applyBorder="1"/>
    <xf numFmtId="39" fontId="2" fillId="2" borderId="0" xfId="3" applyNumberFormat="1" applyFont="1" applyFill="1" applyBorder="1"/>
    <xf numFmtId="8" fontId="2" fillId="2" borderId="0" xfId="3" applyNumberFormat="1" applyFont="1" applyFill="1" applyBorder="1"/>
    <xf numFmtId="43" fontId="2" fillId="0" borderId="0" xfId="1" applyFont="1" applyBorder="1" applyAlignment="1">
      <alignment horizontal="right"/>
    </xf>
    <xf numFmtId="49" fontId="2" fillId="2" borderId="0" xfId="3" applyNumberFormat="1" applyFont="1" applyFill="1" applyBorder="1" applyAlignment="1">
      <alignment horizontal="left"/>
    </xf>
    <xf numFmtId="43" fontId="11" fillId="0" borderId="0" xfId="1" applyFont="1" applyBorder="1" applyAlignment="1">
      <alignment horizontal="right"/>
    </xf>
    <xf numFmtId="43" fontId="2" fillId="2" borderId="0" xfId="3" applyNumberFormat="1" applyFont="1" applyFill="1" applyBorder="1" applyAlignment="1">
      <alignment horizontal="right"/>
    </xf>
    <xf numFmtId="4" fontId="2" fillId="2" borderId="2" xfId="3" applyNumberFormat="1" applyFont="1" applyFill="1" applyBorder="1" applyAlignment="1">
      <alignment horizontal="right"/>
    </xf>
    <xf numFmtId="4" fontId="10" fillId="2" borderId="2" xfId="3" applyNumberFormat="1" applyFont="1" applyFill="1" applyBorder="1"/>
    <xf numFmtId="164" fontId="2" fillId="0" borderId="2" xfId="2" applyNumberFormat="1" applyFont="1" applyFill="1" applyBorder="1"/>
    <xf numFmtId="43" fontId="2" fillId="2" borderId="2" xfId="2" applyNumberFormat="1" applyFont="1" applyFill="1" applyBorder="1"/>
    <xf numFmtId="8" fontId="2" fillId="2" borderId="2" xfId="3" applyNumberFormat="1" applyFont="1" applyFill="1" applyBorder="1"/>
    <xf numFmtId="44" fontId="2" fillId="2" borderId="2" xfId="3" applyNumberFormat="1" applyFont="1" applyFill="1" applyBorder="1"/>
    <xf numFmtId="8" fontId="2" fillId="2" borderId="0" xfId="3" applyNumberFormat="1" applyFont="1" applyFill="1" applyBorder="1" applyAlignment="1">
      <alignment horizontal="center"/>
    </xf>
    <xf numFmtId="0" fontId="9" fillId="0" borderId="0" xfId="3" applyFont="1" applyBorder="1"/>
    <xf numFmtId="43" fontId="2" fillId="2" borderId="0" xfId="2" applyNumberFormat="1" applyFont="1" applyFill="1" applyBorder="1"/>
    <xf numFmtId="44" fontId="2" fillId="2" borderId="0" xfId="2" applyFont="1" applyFill="1" applyBorder="1"/>
    <xf numFmtId="0" fontId="2" fillId="2" borderId="0" xfId="3" applyFont="1" applyFill="1" applyBorder="1" applyAlignment="1">
      <alignment horizontal="center"/>
    </xf>
    <xf numFmtId="164" fontId="2" fillId="2" borderId="3" xfId="2" applyNumberFormat="1" applyFont="1" applyFill="1" applyBorder="1"/>
    <xf numFmtId="44" fontId="10" fillId="2" borderId="3" xfId="2" applyFont="1" applyFill="1" applyBorder="1"/>
    <xf numFmtId="164" fontId="2" fillId="0" borderId="3" xfId="2" applyNumberFormat="1" applyFont="1" applyBorder="1" applyAlignment="1">
      <alignment horizontal="right"/>
    </xf>
    <xf numFmtId="44" fontId="2" fillId="2" borderId="3" xfId="2" applyFont="1" applyFill="1" applyBorder="1"/>
    <xf numFmtId="8" fontId="2" fillId="0" borderId="3" xfId="2" applyNumberFormat="1" applyFont="1" applyBorder="1"/>
    <xf numFmtId="4" fontId="7" fillId="2" borderId="0" xfId="3" applyNumberFormat="1" applyFont="1" applyFill="1" applyBorder="1" applyAlignment="1">
      <alignment horizontal="right"/>
    </xf>
    <xf numFmtId="164" fontId="2" fillId="0" borderId="0" xfId="4" applyNumberFormat="1" applyFont="1" applyBorder="1"/>
    <xf numFmtId="0" fontId="2" fillId="0" borderId="0" xfId="3" applyFont="1" applyBorder="1"/>
    <xf numFmtId="39" fontId="2" fillId="0" borderId="0" xfId="3" applyNumberFormat="1" applyFont="1" applyBorder="1"/>
    <xf numFmtId="164" fontId="2" fillId="0" borderId="0" xfId="3" applyNumberFormat="1" applyFont="1" applyBorder="1" applyAlignment="1">
      <alignment horizontal="right" vertical="top"/>
    </xf>
    <xf numFmtId="164" fontId="2" fillId="0" borderId="0" xfId="3" applyNumberFormat="1" applyFont="1" applyBorder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49" fontId="4" fillId="0" borderId="0" xfId="3" applyNumberFormat="1" applyFont="1"/>
    <xf numFmtId="0" fontId="15" fillId="3" borderId="4" xfId="5" applyFont="1" applyFill="1" applyBorder="1" applyAlignment="1">
      <alignment horizontal="center" vertical="top" wrapText="1"/>
    </xf>
    <xf numFmtId="0" fontId="15" fillId="3" borderId="4" xfId="5" applyFont="1" applyFill="1" applyBorder="1" applyAlignment="1">
      <alignment horizontal="left" vertical="top" wrapText="1"/>
    </xf>
    <xf numFmtId="0" fontId="15" fillId="3" borderId="4" xfId="5" applyFont="1" applyFill="1" applyBorder="1" applyAlignment="1">
      <alignment horizontal="left" vertical="top" wrapText="1" indent="1"/>
    </xf>
    <xf numFmtId="0" fontId="15" fillId="3" borderId="4" xfId="5" applyFont="1" applyFill="1" applyBorder="1" applyAlignment="1">
      <alignment horizontal="left" vertical="top" wrapText="1" indent="4"/>
    </xf>
    <xf numFmtId="0" fontId="15" fillId="3" borderId="4" xfId="5" applyFont="1" applyFill="1" applyBorder="1" applyAlignment="1">
      <alignment horizontal="left" vertical="top" wrapText="1" indent="6"/>
    </xf>
    <xf numFmtId="0" fontId="14" fillId="0" borderId="0" xfId="5" applyAlignment="1">
      <alignment horizontal="left" vertical="top"/>
    </xf>
    <xf numFmtId="0" fontId="16" fillId="0" borderId="4" xfId="5" applyFont="1" applyBorder="1" applyAlignment="1">
      <alignment horizontal="left" vertical="top" wrapText="1"/>
    </xf>
    <xf numFmtId="1" fontId="17" fillId="0" borderId="4" xfId="5" applyNumberFormat="1" applyFont="1" applyBorder="1" applyAlignment="1">
      <alignment horizontal="left" vertical="top" wrapText="1"/>
    </xf>
    <xf numFmtId="165" fontId="17" fillId="0" borderId="4" xfId="5" applyNumberFormat="1" applyFont="1" applyBorder="1" applyAlignment="1">
      <alignment horizontal="right" vertical="top" wrapText="1"/>
    </xf>
    <xf numFmtId="49" fontId="2" fillId="2" borderId="0" xfId="3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/>
    </xf>
    <xf numFmtId="14" fontId="2" fillId="0" borderId="0" xfId="3" applyNumberFormat="1" applyFont="1" applyBorder="1" applyAlignment="1">
      <alignment horizontal="left"/>
    </xf>
    <xf numFmtId="14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49" fontId="7" fillId="0" borderId="0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2" fillId="0" borderId="0" xfId="3" applyNumberFormat="1" applyFont="1" applyAlignment="1">
      <alignment horizontal="center"/>
    </xf>
    <xf numFmtId="0" fontId="7" fillId="0" borderId="0" xfId="6" applyFont="1" applyAlignment="1">
      <alignment horizontal="center"/>
    </xf>
    <xf numFmtId="0" fontId="2" fillId="0" borderId="0" xfId="7" applyFont="1" applyAlignment="1">
      <alignment horizontal="left" vertical="top"/>
    </xf>
    <xf numFmtId="0" fontId="19" fillId="0" borderId="0" xfId="7" applyFont="1" applyAlignment="1">
      <alignment horizontal="left" vertical="top"/>
    </xf>
    <xf numFmtId="20" fontId="19" fillId="0" borderId="0" xfId="7" applyNumberFormat="1" applyFont="1" applyAlignment="1">
      <alignment horizontal="left" vertical="top"/>
    </xf>
    <xf numFmtId="0" fontId="7" fillId="0" borderId="0" xfId="7" applyFont="1" applyAlignment="1">
      <alignment horizontal="center" vertical="top"/>
    </xf>
    <xf numFmtId="0" fontId="7" fillId="0" borderId="0" xfId="7" applyFont="1" applyAlignment="1">
      <alignment horizontal="center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right" vertical="top"/>
    </xf>
    <xf numFmtId="1" fontId="19" fillId="0" borderId="0" xfId="7" applyNumberFormat="1" applyFont="1" applyAlignment="1">
      <alignment horizontal="right" vertical="top" shrinkToFit="1"/>
    </xf>
    <xf numFmtId="1" fontId="19" fillId="0" borderId="2" xfId="7" applyNumberFormat="1" applyFont="1" applyBorder="1" applyAlignment="1">
      <alignment horizontal="right" vertical="top" shrinkToFit="1"/>
    </xf>
    <xf numFmtId="0" fontId="19" fillId="0" borderId="5" xfId="7" applyFont="1" applyBorder="1" applyAlignment="1">
      <alignment horizontal="center" vertical="top"/>
    </xf>
    <xf numFmtId="0" fontId="19" fillId="0" borderId="5" xfId="7" applyFont="1" applyBorder="1" applyAlignment="1">
      <alignment horizontal="left" vertical="top"/>
    </xf>
    <xf numFmtId="0" fontId="2" fillId="0" borderId="5" xfId="7" applyFont="1" applyBorder="1" applyAlignment="1">
      <alignment horizontal="center" vertical="top"/>
    </xf>
    <xf numFmtId="0" fontId="2" fillId="0" borderId="5" xfId="7" applyFont="1" applyBorder="1" applyAlignment="1">
      <alignment horizontal="left" vertical="top"/>
    </xf>
    <xf numFmtId="1" fontId="19" fillId="0" borderId="5" xfId="7" applyNumberFormat="1" applyFont="1" applyBorder="1" applyAlignment="1">
      <alignment horizontal="right" vertical="top" shrinkToFit="1"/>
    </xf>
    <xf numFmtId="0" fontId="2" fillId="0" borderId="6" xfId="7" applyFont="1" applyBorder="1" applyAlignment="1">
      <alignment horizontal="center" vertical="center"/>
    </xf>
    <xf numFmtId="0" fontId="19" fillId="0" borderId="0" xfId="7" applyFont="1" applyAlignment="1">
      <alignment horizontal="center" vertical="top" wrapText="1"/>
    </xf>
    <xf numFmtId="0" fontId="2" fillId="0" borderId="0" xfId="7" applyFont="1" applyAlignment="1">
      <alignment horizontal="right" vertical="top"/>
    </xf>
    <xf numFmtId="0" fontId="2" fillId="0" borderId="0" xfId="7" applyFont="1" applyAlignment="1">
      <alignment horizontal="center" vertical="center"/>
    </xf>
    <xf numFmtId="0" fontId="19" fillId="0" borderId="0" xfId="7" applyFont="1" applyAlignment="1">
      <alignment horizontal="left"/>
    </xf>
    <xf numFmtId="1" fontId="19" fillId="0" borderId="0" xfId="7" applyNumberFormat="1" applyFont="1" applyAlignment="1">
      <alignment horizontal="center" vertical="top" shrinkToFit="1"/>
    </xf>
    <xf numFmtId="0" fontId="2" fillId="0" borderId="0" xfId="7" applyFont="1" applyAlignment="1">
      <alignment horizontal="left" vertical="center"/>
    </xf>
    <xf numFmtId="166" fontId="19" fillId="0" borderId="0" xfId="7" applyNumberFormat="1" applyFont="1" applyAlignment="1">
      <alignment horizontal="center" vertical="top" shrinkToFit="1"/>
    </xf>
    <xf numFmtId="1" fontId="19" fillId="0" borderId="0" xfId="7" applyNumberFormat="1" applyFont="1" applyAlignment="1">
      <alignment horizontal="left" vertical="top" shrinkToFit="1"/>
    </xf>
    <xf numFmtId="166" fontId="19" fillId="0" borderId="0" xfId="7" applyNumberFormat="1" applyFont="1" applyAlignment="1">
      <alignment horizontal="left" vertical="top" shrinkToFit="1"/>
    </xf>
    <xf numFmtId="0" fontId="7" fillId="0" borderId="0" xfId="7" applyFont="1" applyAlignment="1">
      <alignment horizontal="left" vertical="top"/>
    </xf>
    <xf numFmtId="0" fontId="7" fillId="0" borderId="0" xfId="7" applyFont="1" applyAlignment="1">
      <alignment horizontal="right" vertical="top"/>
    </xf>
    <xf numFmtId="0" fontId="2" fillId="0" borderId="0" xfId="7" applyFont="1" applyAlignment="1">
      <alignment horizontal="center" vertical="top"/>
    </xf>
    <xf numFmtId="1" fontId="19" fillId="0" borderId="1" xfId="7" applyNumberFormat="1" applyFont="1" applyBorder="1" applyAlignment="1">
      <alignment horizontal="right" vertical="top"/>
    </xf>
    <xf numFmtId="0" fontId="20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0" fillId="5" borderId="11" xfId="0" applyFill="1" applyBorder="1"/>
    <xf numFmtId="0" fontId="0" fillId="5" borderId="6" xfId="0" applyFill="1" applyBorder="1"/>
    <xf numFmtId="0" fontId="0" fillId="5" borderId="12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" borderId="13" xfId="0" applyFont="1" applyFill="1" applyBorder="1"/>
    <xf numFmtId="0" fontId="0" fillId="4" borderId="0" xfId="0" applyFill="1" applyAlignment="1">
      <alignment horizontal="center"/>
    </xf>
    <xf numFmtId="44" fontId="0" fillId="4" borderId="14" xfId="0" applyNumberFormat="1" applyFill="1" applyBorder="1"/>
    <xf numFmtId="0" fontId="0" fillId="6" borderId="15" xfId="0" applyFill="1" applyBorder="1"/>
    <xf numFmtId="44" fontId="0" fillId="5" borderId="0" xfId="8" applyFont="1" applyFill="1"/>
    <xf numFmtId="39" fontId="0" fillId="5" borderId="0" xfId="8" applyNumberFormat="1" applyFont="1" applyFill="1"/>
    <xf numFmtId="2" fontId="0" fillId="5" borderId="16" xfId="0" applyNumberFormat="1" applyFill="1" applyBorder="1"/>
    <xf numFmtId="0" fontId="0" fillId="0" borderId="0" xfId="0" quotePrefix="1" applyAlignment="1">
      <alignment horizontal="right"/>
    </xf>
    <xf numFmtId="0" fontId="0" fillId="0" borderId="14" xfId="0" applyBorder="1"/>
    <xf numFmtId="0" fontId="0" fillId="0" borderId="13" xfId="0" applyBorder="1"/>
    <xf numFmtId="0" fontId="0" fillId="4" borderId="13" xfId="0" applyFill="1" applyBorder="1"/>
    <xf numFmtId="44" fontId="1" fillId="4" borderId="14" xfId="8" applyFill="1" applyBorder="1"/>
    <xf numFmtId="0" fontId="0" fillId="7" borderId="15" xfId="0" applyFill="1" applyBorder="1"/>
    <xf numFmtId="43" fontId="0" fillId="5" borderId="0" xfId="8" applyNumberFormat="1" applyFont="1" applyFill="1"/>
    <xf numFmtId="0" fontId="7" fillId="4" borderId="13" xfId="0" applyFont="1" applyFill="1" applyBorder="1"/>
    <xf numFmtId="0" fontId="7" fillId="4" borderId="0" xfId="0" applyFont="1" applyFill="1" applyAlignment="1">
      <alignment horizontal="center"/>
    </xf>
    <xf numFmtId="44" fontId="7" fillId="4" borderId="17" xfId="0" applyNumberFormat="1" applyFont="1" applyFill="1" applyBorder="1"/>
    <xf numFmtId="0" fontId="0" fillId="5" borderId="15" xfId="0" applyFill="1" applyBorder="1"/>
    <xf numFmtId="0" fontId="0" fillId="5" borderId="0" xfId="0" applyFill="1"/>
    <xf numFmtId="0" fontId="0" fillId="4" borderId="18" xfId="0" applyFill="1" applyBorder="1"/>
    <xf numFmtId="0" fontId="0" fillId="4" borderId="2" xfId="0" applyFill="1" applyBorder="1" applyAlignment="1">
      <alignment horizontal="center"/>
    </xf>
    <xf numFmtId="44" fontId="0" fillId="4" borderId="19" xfId="0" applyNumberFormat="1" applyFill="1" applyBorder="1"/>
    <xf numFmtId="0" fontId="0" fillId="0" borderId="0" xfId="0" applyAlignment="1">
      <alignment horizontal="center"/>
    </xf>
    <xf numFmtId="44" fontId="0" fillId="0" borderId="0" xfId="0" applyNumberFormat="1"/>
    <xf numFmtId="0" fontId="0" fillId="5" borderId="20" xfId="0" applyFill="1" applyBorder="1"/>
    <xf numFmtId="0" fontId="0" fillId="5" borderId="5" xfId="0" applyFill="1" applyBorder="1"/>
    <xf numFmtId="0" fontId="0" fillId="5" borderId="21" xfId="0" applyFill="1" applyBorder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14" fontId="0" fillId="0" borderId="0" xfId="0" applyNumberFormat="1"/>
    <xf numFmtId="0" fontId="18" fillId="0" borderId="0" xfId="0" applyFont="1" applyAlignment="1">
      <alignment horizontal="right"/>
    </xf>
    <xf numFmtId="44" fontId="7" fillId="0" borderId="1" xfId="8" applyFont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3" fontId="0" fillId="0" borderId="0" xfId="0" applyNumberFormat="1"/>
    <xf numFmtId="1" fontId="0" fillId="0" borderId="0" xfId="0" applyNumberFormat="1"/>
    <xf numFmtId="14" fontId="2" fillId="0" borderId="0" xfId="0" applyNumberFormat="1" applyFont="1" applyAlignment="1">
      <alignment horizontal="right"/>
    </xf>
    <xf numFmtId="14" fontId="18" fillId="0" borderId="0" xfId="0" applyNumberFormat="1" applyFont="1" applyAlignment="1">
      <alignment horizontal="right"/>
    </xf>
    <xf numFmtId="44" fontId="18" fillId="0" borderId="0" xfId="8" applyFont="1" applyBorder="1"/>
    <xf numFmtId="1" fontId="2" fillId="0" borderId="0" xfId="0" applyNumberFormat="1" applyFont="1" applyAlignment="1">
      <alignment horizontal="center" vertical="center"/>
    </xf>
    <xf numFmtId="44" fontId="1" fillId="0" borderId="0" xfId="8" applyBorder="1"/>
    <xf numFmtId="17" fontId="0" fillId="0" borderId="0" xfId="0" applyNumberFormat="1"/>
    <xf numFmtId="44" fontId="18" fillId="0" borderId="0" xfId="8" applyFont="1"/>
  </cellXfs>
  <cellStyles count="9">
    <cellStyle name="Comma" xfId="1" builtinId="3"/>
    <cellStyle name="Currency" xfId="2" builtinId="4"/>
    <cellStyle name="Currency 2" xfId="8" xr:uid="{5282F363-770E-47F2-B513-4850A2F1A16A}"/>
    <cellStyle name="Normal" xfId="0" builtinId="0"/>
    <cellStyle name="Normal 2" xfId="5" xr:uid="{69C4ED16-1F81-498C-BFA3-BDE370839E31}"/>
    <cellStyle name="Normal 2 2" xfId="7" xr:uid="{388EC2F1-73FD-421F-A237-CBB664220272}"/>
    <cellStyle name="Normal 2 3" xfId="3" xr:uid="{00000000-0005-0000-0000-000003000000}"/>
    <cellStyle name="Normal 3" xfId="4" xr:uid="{00000000-0005-0000-0000-000004000000}"/>
    <cellStyle name="Normal 8" xfId="6" xr:uid="{F0870E28-BDBF-4EA8-ACEA-45CB39F0E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104"/>
  <sheetViews>
    <sheetView showGridLines="0" zoomScaleNormal="100" workbookViewId="0">
      <selection activeCell="C14" sqref="C14"/>
    </sheetView>
  </sheetViews>
  <sheetFormatPr defaultColWidth="9.140625" defaultRowHeight="15" x14ac:dyDescent="0.2"/>
  <cols>
    <col min="1" max="1" width="14.140625" style="64" customWidth="1"/>
    <col min="2" max="2" width="47.28515625" style="65" customWidth="1"/>
    <col min="3" max="3" width="24.570312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 x14ac:dyDescent="0.4">
      <c r="A1" s="82" t="s">
        <v>0</v>
      </c>
      <c r="B1" s="82"/>
      <c r="C1" s="82"/>
      <c r="D1" s="82"/>
    </row>
    <row r="2" spans="1:6" ht="15.75" x14ac:dyDescent="0.25">
      <c r="A2" s="83" t="s">
        <v>1</v>
      </c>
      <c r="B2" s="83"/>
      <c r="C2" s="83"/>
      <c r="D2" s="83"/>
    </row>
    <row r="3" spans="1:6" x14ac:dyDescent="0.2">
      <c r="A3" s="84" t="s">
        <v>27</v>
      </c>
      <c r="B3" s="84"/>
      <c r="C3" s="84"/>
      <c r="D3" s="84"/>
    </row>
    <row r="4" spans="1:6" ht="12.75" x14ac:dyDescent="0.2">
      <c r="A4" s="79" t="s">
        <v>2</v>
      </c>
      <c r="B4" s="79"/>
      <c r="C4" s="79"/>
      <c r="D4" s="79"/>
      <c r="E4" s="79"/>
      <c r="F4" s="79"/>
    </row>
    <row r="5" spans="1:6" ht="9" customHeight="1" x14ac:dyDescent="0.2">
      <c r="A5" s="79"/>
      <c r="B5" s="79"/>
      <c r="C5" s="79"/>
      <c r="D5" s="79"/>
      <c r="E5" s="79"/>
      <c r="F5" s="79"/>
    </row>
    <row r="6" spans="1:6" ht="12.75" x14ac:dyDescent="0.2">
      <c r="A6" s="3" t="s">
        <v>3</v>
      </c>
      <c r="B6" s="4" t="s">
        <v>4</v>
      </c>
      <c r="C6" s="5" t="s">
        <v>5</v>
      </c>
      <c r="D6" s="5"/>
      <c r="E6" s="81"/>
      <c r="F6" s="81"/>
    </row>
    <row r="7" spans="1:6" ht="12.75" customHeight="1" x14ac:dyDescent="0.2">
      <c r="A7" s="78"/>
      <c r="B7" s="79"/>
      <c r="C7" s="79"/>
      <c r="D7" s="79"/>
      <c r="E7" s="79"/>
      <c r="F7" s="79"/>
    </row>
    <row r="8" spans="1:6" s="9" customFormat="1" ht="14.25" x14ac:dyDescent="0.2">
      <c r="A8" s="6">
        <v>44378</v>
      </c>
      <c r="B8" s="7" t="s">
        <v>28</v>
      </c>
      <c r="C8" s="8">
        <f>471823.25+1.29+161.83</f>
        <v>471986.37</v>
      </c>
      <c r="D8" s="8"/>
    </row>
    <row r="9" spans="1:6" s="9" customFormat="1" ht="14.25" x14ac:dyDescent="0.2">
      <c r="A9" s="10">
        <v>44385</v>
      </c>
      <c r="B9" s="11" t="s">
        <v>29</v>
      </c>
      <c r="C9" s="12">
        <v>337885</v>
      </c>
      <c r="D9" s="12"/>
    </row>
    <row r="10" spans="1:6" s="9" customFormat="1" ht="14.25" hidden="1" x14ac:dyDescent="0.2">
      <c r="A10" s="13"/>
      <c r="B10" s="7"/>
      <c r="C10" s="14"/>
      <c r="D10" s="14"/>
    </row>
    <row r="11" spans="1:6" s="9" customFormat="1" ht="14.25" x14ac:dyDescent="0.2">
      <c r="A11" s="6">
        <v>44390</v>
      </c>
      <c r="B11" s="7" t="s">
        <v>31</v>
      </c>
      <c r="C11" s="14">
        <f>2310.33+10491.92+6484.83+10942.04+8131</f>
        <v>38360.120000000003</v>
      </c>
      <c r="D11" s="14"/>
    </row>
    <row r="12" spans="1:6" s="9" customFormat="1" ht="14.25" x14ac:dyDescent="0.2">
      <c r="A12" s="15">
        <v>44390</v>
      </c>
      <c r="B12" s="11" t="s">
        <v>30</v>
      </c>
      <c r="C12" s="16">
        <f>410593.9+356.09</f>
        <v>410949.99000000005</v>
      </c>
      <c r="D12" s="12"/>
    </row>
    <row r="13" spans="1:6" s="9" customFormat="1" ht="14.25" x14ac:dyDescent="0.2">
      <c r="A13" s="13">
        <v>44405</v>
      </c>
      <c r="B13" s="7" t="s">
        <v>33</v>
      </c>
      <c r="C13" s="14">
        <f>2310.33+10429.42+6484.83+10942.04+8131</f>
        <v>38297.620000000003</v>
      </c>
      <c r="D13" s="14"/>
    </row>
    <row r="14" spans="1:6" s="9" customFormat="1" ht="15" customHeight="1" x14ac:dyDescent="0.2">
      <c r="A14" s="15">
        <v>44405</v>
      </c>
      <c r="B14" s="11" t="s">
        <v>32</v>
      </c>
      <c r="C14" s="12">
        <v>402826.15</v>
      </c>
      <c r="D14" s="12"/>
    </row>
    <row r="15" spans="1:6" s="9" customFormat="1" thickBot="1" x14ac:dyDescent="0.25">
      <c r="A15" s="17"/>
      <c r="B15" s="18" t="s">
        <v>6</v>
      </c>
      <c r="C15" s="19">
        <f>SUM(C8:C14)</f>
        <v>1700305.25</v>
      </c>
      <c r="D15" s="20"/>
      <c r="F15" s="21"/>
    </row>
    <row r="16" spans="1:6" ht="13.5" thickTop="1" x14ac:dyDescent="0.2">
      <c r="A16" s="22"/>
      <c r="B16" s="23" t="s">
        <v>7</v>
      </c>
      <c r="C16" s="24"/>
      <c r="D16" s="24"/>
      <c r="E16" s="24"/>
    </row>
    <row r="17" spans="1:9" ht="12.75" x14ac:dyDescent="0.2">
      <c r="A17" s="80" t="s">
        <v>8</v>
      </c>
      <c r="B17" s="80"/>
      <c r="C17" s="80"/>
      <c r="D17" s="80"/>
      <c r="E17" s="80"/>
      <c r="F17" s="80"/>
      <c r="G17" s="80"/>
      <c r="H17" s="80"/>
      <c r="I17" s="80"/>
    </row>
    <row r="18" spans="1:9" ht="12.75" x14ac:dyDescent="0.2">
      <c r="A18" s="80"/>
      <c r="B18" s="80"/>
      <c r="C18" s="80"/>
      <c r="D18" s="80"/>
      <c r="E18" s="80"/>
      <c r="F18" s="80"/>
      <c r="G18" s="80"/>
      <c r="H18" s="80"/>
      <c r="I18" s="80"/>
    </row>
    <row r="19" spans="1:9" ht="12.75" x14ac:dyDescent="0.2">
      <c r="A19" s="25"/>
      <c r="B19" s="25"/>
      <c r="C19" s="25"/>
      <c r="D19" s="25"/>
      <c r="E19" s="25"/>
      <c r="F19" s="25"/>
      <c r="G19" s="25"/>
      <c r="H19" s="25"/>
      <c r="I19" s="26"/>
    </row>
    <row r="20" spans="1:9" ht="12.75" x14ac:dyDescent="0.2">
      <c r="A20" s="25"/>
      <c r="B20" s="25"/>
      <c r="C20" s="25" t="s">
        <v>9</v>
      </c>
      <c r="D20" s="25"/>
      <c r="E20" s="25"/>
      <c r="F20" s="25"/>
      <c r="G20" s="25"/>
      <c r="H20" s="25"/>
      <c r="I20" s="25" t="s">
        <v>10</v>
      </c>
    </row>
    <row r="21" spans="1:9" ht="12.75" x14ac:dyDescent="0.2">
      <c r="A21" s="27"/>
      <c r="B21" s="28"/>
      <c r="C21" s="29" t="s">
        <v>11</v>
      </c>
      <c r="D21" s="30"/>
      <c r="E21" s="29" t="s">
        <v>12</v>
      </c>
      <c r="F21" s="30"/>
      <c r="G21" s="31" t="s">
        <v>13</v>
      </c>
      <c r="H21" s="25"/>
      <c r="I21" s="31" t="s">
        <v>14</v>
      </c>
    </row>
    <row r="22" spans="1:9" ht="12.75" x14ac:dyDescent="0.2">
      <c r="A22" s="75" t="s">
        <v>15</v>
      </c>
      <c r="B22" s="75"/>
      <c r="C22" s="32">
        <v>701838.2</v>
      </c>
      <c r="D22" s="33"/>
      <c r="E22" s="34"/>
      <c r="F22" s="35"/>
      <c r="G22" s="36"/>
      <c r="H22" s="26"/>
      <c r="I22" s="36"/>
    </row>
    <row r="23" spans="1:9" ht="12" customHeight="1" x14ac:dyDescent="0.2">
      <c r="A23" s="75" t="s">
        <v>16</v>
      </c>
      <c r="B23" s="75"/>
      <c r="C23" s="37">
        <f>86845.04+189.9+9929.43+500+981.1+2869.96+28884.15+374894.68+5799.68+253709.91+163207.81+26443.01+204631.9+129743.44+3093.53+2000+17575</f>
        <v>1311298.5399999998</v>
      </c>
      <c r="D23" s="33"/>
      <c r="E23" s="34"/>
      <c r="F23" s="35"/>
      <c r="G23" s="36"/>
      <c r="H23" s="26"/>
      <c r="I23" s="36"/>
    </row>
    <row r="24" spans="1:9" ht="12.75" hidden="1" x14ac:dyDescent="0.2">
      <c r="A24" s="38" t="s">
        <v>17</v>
      </c>
      <c r="B24" s="38" t="s">
        <v>18</v>
      </c>
      <c r="C24" s="39"/>
      <c r="D24" s="33"/>
      <c r="E24" s="34"/>
      <c r="F24" s="35"/>
      <c r="G24" s="36"/>
      <c r="H24" s="26"/>
      <c r="I24" s="36"/>
    </row>
    <row r="25" spans="1:9" ht="12.75" x14ac:dyDescent="0.2">
      <c r="A25" s="38" t="s">
        <v>19</v>
      </c>
      <c r="B25" s="38"/>
      <c r="C25" s="37">
        <f>303757.15+71169.62</f>
        <v>374926.77</v>
      </c>
      <c r="D25" s="33"/>
      <c r="E25" s="34"/>
      <c r="F25" s="35"/>
      <c r="G25" s="36"/>
      <c r="H25" s="26"/>
      <c r="I25" s="36"/>
    </row>
    <row r="26" spans="1:9" ht="12.75" x14ac:dyDescent="0.2">
      <c r="A26" s="75" t="s">
        <v>20</v>
      </c>
      <c r="B26" s="75"/>
      <c r="C26" s="37">
        <f>23057.89+122734.87</f>
        <v>145792.76</v>
      </c>
      <c r="D26" s="33"/>
      <c r="E26" s="34"/>
      <c r="F26" s="35"/>
      <c r="G26" s="36"/>
      <c r="H26" s="26"/>
      <c r="I26" s="36"/>
    </row>
    <row r="27" spans="1:9" ht="12.75" x14ac:dyDescent="0.2">
      <c r="A27" s="75" t="s">
        <v>21</v>
      </c>
      <c r="B27" s="75"/>
      <c r="C27" s="37">
        <v>0</v>
      </c>
      <c r="D27" s="33"/>
      <c r="E27" s="34"/>
      <c r="F27" s="35"/>
      <c r="G27" s="36"/>
      <c r="H27" s="26"/>
      <c r="I27" s="36"/>
    </row>
    <row r="28" spans="1:9" ht="12.75" x14ac:dyDescent="0.2">
      <c r="A28" s="38" t="s">
        <v>22</v>
      </c>
      <c r="B28" s="38"/>
      <c r="C28" s="40">
        <v>0</v>
      </c>
      <c r="D28" s="33"/>
      <c r="E28" s="34"/>
      <c r="F28" s="35"/>
      <c r="G28" s="36"/>
      <c r="H28" s="26"/>
      <c r="I28" s="36"/>
    </row>
    <row r="29" spans="1:9" ht="12.75" x14ac:dyDescent="0.2">
      <c r="A29" s="75" t="s">
        <v>23</v>
      </c>
      <c r="B29" s="75"/>
      <c r="C29" s="41"/>
      <c r="D29" s="42"/>
      <c r="E29" s="43">
        <v>143195.19</v>
      </c>
      <c r="F29" s="44"/>
      <c r="G29" s="45"/>
      <c r="H29" s="46"/>
      <c r="I29" s="45"/>
    </row>
    <row r="30" spans="1:9" ht="14.25" x14ac:dyDescent="0.2">
      <c r="A30" s="75" t="s">
        <v>24</v>
      </c>
      <c r="B30" s="75"/>
      <c r="C30" s="47"/>
      <c r="D30" s="26"/>
      <c r="E30" s="48"/>
      <c r="F30" s="49"/>
      <c r="G30" s="50"/>
      <c r="H30" s="35"/>
      <c r="I30" s="36"/>
    </row>
    <row r="31" spans="1:9" ht="13.5" thickBot="1" x14ac:dyDescent="0.25">
      <c r="A31" s="51"/>
      <c r="B31" s="28"/>
      <c r="C31" s="52">
        <f>SUM(C22:C30)</f>
        <v>2533856.2699999996</v>
      </c>
      <c r="D31" s="53"/>
      <c r="E31" s="54">
        <f>E29</f>
        <v>143195.19</v>
      </c>
      <c r="F31" s="55"/>
      <c r="G31" s="56">
        <f>C15</f>
        <v>1700305.25</v>
      </c>
      <c r="H31" s="55"/>
      <c r="I31" s="52">
        <f>SUM(C31:G31)</f>
        <v>4377356.709999999</v>
      </c>
    </row>
    <row r="32" spans="1:9" ht="13.5" thickTop="1" x14ac:dyDescent="0.2">
      <c r="A32" s="51"/>
      <c r="B32" s="28"/>
      <c r="C32" s="57"/>
      <c r="D32" s="35"/>
      <c r="E32" s="35"/>
      <c r="F32" s="35"/>
      <c r="G32" s="26"/>
      <c r="H32" s="26"/>
      <c r="I32" s="26"/>
    </row>
    <row r="33" spans="1:9" ht="12.75" x14ac:dyDescent="0.2">
      <c r="A33" s="76" t="s">
        <v>25</v>
      </c>
      <c r="B33" s="76"/>
      <c r="C33" s="58"/>
      <c r="D33" s="59"/>
      <c r="E33" s="60"/>
      <c r="F33" s="59"/>
      <c r="G33" s="59"/>
      <c r="H33" s="59"/>
      <c r="I33" s="59"/>
    </row>
    <row r="34" spans="1:9" ht="12.75" x14ac:dyDescent="0.2">
      <c r="A34" s="77" t="s">
        <v>26</v>
      </c>
      <c r="B34" s="77"/>
      <c r="C34" s="61">
        <v>3358.61</v>
      </c>
      <c r="D34" s="60"/>
      <c r="E34" s="60"/>
      <c r="F34" s="60"/>
      <c r="G34" s="59"/>
      <c r="H34" s="59"/>
      <c r="I34" s="62"/>
    </row>
    <row r="35" spans="1:9" ht="12.75" x14ac:dyDescent="0.2">
      <c r="A35" s="63"/>
      <c r="B35" s="23"/>
      <c r="C35" s="24"/>
      <c r="D35" s="24"/>
      <c r="E35" s="24"/>
    </row>
    <row r="36" spans="1:9" ht="12.75" x14ac:dyDescent="0.2">
      <c r="A36" s="63"/>
      <c r="B36" s="23"/>
      <c r="C36" s="24"/>
      <c r="D36" s="24"/>
      <c r="E36" s="24"/>
    </row>
    <row r="37" spans="1:9" ht="12.75" x14ac:dyDescent="0.2">
      <c r="A37" s="63"/>
      <c r="B37" s="23"/>
      <c r="C37" s="24"/>
      <c r="D37" s="24"/>
      <c r="E37" s="24"/>
    </row>
    <row r="38" spans="1:9" ht="12.75" x14ac:dyDescent="0.2">
      <c r="A38" s="63"/>
      <c r="B38" s="23"/>
      <c r="C38" s="24"/>
      <c r="D38" s="24"/>
      <c r="E38" s="24"/>
    </row>
    <row r="39" spans="1:9" ht="12.75" x14ac:dyDescent="0.2">
      <c r="A39" s="63"/>
      <c r="B39" s="23"/>
      <c r="C39" s="24"/>
      <c r="D39" s="24"/>
      <c r="E39" s="24"/>
    </row>
    <row r="40" spans="1:9" ht="12.75" x14ac:dyDescent="0.2">
      <c r="A40" s="63"/>
      <c r="B40" s="23"/>
      <c r="C40" s="24"/>
      <c r="D40" s="24"/>
      <c r="E40" s="24"/>
    </row>
    <row r="41" spans="1:9" ht="12.75" x14ac:dyDescent="0.2">
      <c r="A41" s="63"/>
      <c r="B41" s="23"/>
      <c r="C41" s="24"/>
      <c r="D41" s="24"/>
      <c r="E41" s="24"/>
    </row>
    <row r="42" spans="1:9" ht="12.75" x14ac:dyDescent="0.2">
      <c r="A42" s="63"/>
      <c r="B42" s="23"/>
      <c r="C42" s="24"/>
      <c r="D42" s="24"/>
      <c r="E42" s="24"/>
    </row>
    <row r="43" spans="1:9" ht="12.75" x14ac:dyDescent="0.2">
      <c r="A43" s="63"/>
      <c r="B43" s="23"/>
      <c r="C43" s="24"/>
      <c r="D43" s="24"/>
      <c r="E43" s="24"/>
    </row>
    <row r="44" spans="1:9" ht="12.75" x14ac:dyDescent="0.2">
      <c r="A44" s="63"/>
      <c r="B44" s="23"/>
      <c r="C44" s="24"/>
      <c r="D44" s="24"/>
      <c r="E44" s="24"/>
    </row>
    <row r="45" spans="1:9" ht="12.75" x14ac:dyDescent="0.2">
      <c r="A45" s="63"/>
      <c r="B45" s="23"/>
      <c r="C45" s="24"/>
      <c r="D45" s="24"/>
      <c r="E45" s="24"/>
    </row>
    <row r="46" spans="1:9" ht="12.75" x14ac:dyDescent="0.2">
      <c r="A46" s="63"/>
      <c r="B46" s="23"/>
      <c r="C46" s="24"/>
      <c r="D46" s="24"/>
      <c r="E46" s="24"/>
    </row>
    <row r="47" spans="1:9" ht="12.75" x14ac:dyDescent="0.2">
      <c r="A47" s="63"/>
      <c r="B47" s="23"/>
      <c r="C47" s="24"/>
      <c r="D47" s="24"/>
      <c r="E47" s="24"/>
    </row>
    <row r="48" spans="1:9" ht="12.75" x14ac:dyDescent="0.2">
      <c r="A48" s="63"/>
      <c r="B48" s="23"/>
      <c r="C48" s="24"/>
      <c r="D48" s="24"/>
      <c r="E48" s="24"/>
    </row>
    <row r="49" spans="1:5" ht="12.75" x14ac:dyDescent="0.2">
      <c r="A49" s="63"/>
      <c r="B49" s="23"/>
      <c r="C49" s="24"/>
      <c r="D49" s="24"/>
      <c r="E49" s="24"/>
    </row>
    <row r="50" spans="1:5" ht="12.75" x14ac:dyDescent="0.2">
      <c r="A50" s="63"/>
      <c r="B50" s="23"/>
      <c r="C50" s="24"/>
      <c r="D50" s="24"/>
      <c r="E50" s="24"/>
    </row>
    <row r="51" spans="1:5" ht="12.75" x14ac:dyDescent="0.2">
      <c r="A51" s="63"/>
      <c r="B51" s="23"/>
      <c r="C51" s="24"/>
      <c r="D51" s="24"/>
      <c r="E51" s="24"/>
    </row>
    <row r="52" spans="1:5" ht="12.75" x14ac:dyDescent="0.2">
      <c r="A52" s="63"/>
      <c r="B52" s="23"/>
      <c r="C52" s="24"/>
      <c r="D52" s="24"/>
      <c r="E52" s="24"/>
    </row>
    <row r="53" spans="1:5" ht="12.75" x14ac:dyDescent="0.2">
      <c r="A53" s="63"/>
      <c r="B53" s="23"/>
      <c r="C53" s="24"/>
      <c r="D53" s="24"/>
      <c r="E53" s="24"/>
    </row>
    <row r="54" spans="1:5" ht="12.75" x14ac:dyDescent="0.2">
      <c r="A54" s="63"/>
      <c r="B54" s="23"/>
      <c r="C54" s="24"/>
      <c r="D54" s="24"/>
      <c r="E54" s="24"/>
    </row>
    <row r="55" spans="1:5" ht="12.75" x14ac:dyDescent="0.2">
      <c r="A55" s="63"/>
      <c r="B55" s="23"/>
      <c r="C55" s="24"/>
      <c r="D55" s="24"/>
      <c r="E55" s="24"/>
    </row>
    <row r="56" spans="1:5" ht="12.75" x14ac:dyDescent="0.2">
      <c r="A56" s="63"/>
      <c r="B56" s="23"/>
      <c r="C56" s="24"/>
      <c r="D56" s="24"/>
      <c r="E56" s="24"/>
    </row>
    <row r="57" spans="1:5" ht="12.75" x14ac:dyDescent="0.2">
      <c r="A57" s="63"/>
      <c r="B57" s="23"/>
      <c r="C57" s="24"/>
      <c r="D57" s="24"/>
      <c r="E57" s="24"/>
    </row>
    <row r="58" spans="1:5" ht="12.75" x14ac:dyDescent="0.2">
      <c r="A58" s="63"/>
      <c r="B58" s="23"/>
      <c r="C58" s="24"/>
      <c r="D58" s="24"/>
      <c r="E58" s="24"/>
    </row>
    <row r="59" spans="1:5" ht="12.75" x14ac:dyDescent="0.2">
      <c r="A59" s="63"/>
      <c r="B59" s="23"/>
      <c r="C59" s="24"/>
      <c r="D59" s="24"/>
      <c r="E59" s="24"/>
    </row>
    <row r="60" spans="1:5" ht="12.75" x14ac:dyDescent="0.2">
      <c r="A60" s="63"/>
      <c r="B60" s="23"/>
      <c r="C60" s="24"/>
      <c r="D60" s="24"/>
      <c r="E60" s="24"/>
    </row>
    <row r="61" spans="1:5" ht="12.75" x14ac:dyDescent="0.2">
      <c r="A61" s="63"/>
      <c r="B61" s="23"/>
      <c r="C61" s="24"/>
      <c r="D61" s="24"/>
      <c r="E61" s="24"/>
    </row>
    <row r="62" spans="1:5" ht="12.75" x14ac:dyDescent="0.2">
      <c r="A62" s="63"/>
      <c r="B62" s="23"/>
      <c r="C62" s="24"/>
      <c r="D62" s="24"/>
      <c r="E62" s="24"/>
    </row>
    <row r="63" spans="1:5" ht="12.75" x14ac:dyDescent="0.2">
      <c r="A63" s="63"/>
      <c r="B63" s="23"/>
      <c r="C63" s="24"/>
      <c r="D63" s="24"/>
      <c r="E63" s="24"/>
    </row>
    <row r="64" spans="1:5" ht="12.75" x14ac:dyDescent="0.2">
      <c r="A64" s="63"/>
      <c r="B64" s="23"/>
      <c r="C64" s="24"/>
      <c r="D64" s="24"/>
      <c r="E64" s="24"/>
    </row>
    <row r="65" spans="1:5" ht="12.75" x14ac:dyDescent="0.2">
      <c r="A65" s="63"/>
      <c r="B65" s="23"/>
      <c r="C65" s="24"/>
      <c r="D65" s="24"/>
      <c r="E65" s="24"/>
    </row>
    <row r="66" spans="1:5" ht="12.75" x14ac:dyDescent="0.2">
      <c r="A66" s="63"/>
      <c r="B66" s="23"/>
      <c r="C66" s="24"/>
      <c r="D66" s="24"/>
      <c r="E66" s="24"/>
    </row>
    <row r="67" spans="1:5" ht="12.75" x14ac:dyDescent="0.2">
      <c r="A67" s="63"/>
      <c r="B67" s="23"/>
      <c r="C67" s="24"/>
      <c r="D67" s="24"/>
      <c r="E67" s="24"/>
    </row>
    <row r="68" spans="1:5" ht="12.75" x14ac:dyDescent="0.2">
      <c r="A68" s="63"/>
      <c r="B68" s="23"/>
      <c r="C68" s="24"/>
      <c r="D68" s="24"/>
      <c r="E68" s="24"/>
    </row>
    <row r="69" spans="1:5" ht="12.75" x14ac:dyDescent="0.2">
      <c r="A69" s="63"/>
      <c r="B69" s="23"/>
      <c r="C69" s="24"/>
      <c r="D69" s="24"/>
      <c r="E69" s="24"/>
    </row>
    <row r="70" spans="1:5" ht="12.75" x14ac:dyDescent="0.2">
      <c r="A70" s="63"/>
      <c r="B70" s="23"/>
      <c r="C70" s="24"/>
      <c r="D70" s="24"/>
      <c r="E70" s="24"/>
    </row>
    <row r="71" spans="1:5" ht="12.75" x14ac:dyDescent="0.2">
      <c r="A71" s="63"/>
      <c r="B71" s="23"/>
      <c r="C71" s="24"/>
      <c r="D71" s="24"/>
      <c r="E71" s="24"/>
    </row>
    <row r="72" spans="1:5" ht="12.75" x14ac:dyDescent="0.2">
      <c r="A72" s="63"/>
      <c r="B72" s="23"/>
      <c r="C72" s="24"/>
      <c r="D72" s="24"/>
      <c r="E72" s="24"/>
    </row>
    <row r="73" spans="1:5" ht="12.75" x14ac:dyDescent="0.2">
      <c r="A73" s="63"/>
      <c r="B73" s="23"/>
      <c r="C73" s="24"/>
      <c r="D73" s="24"/>
      <c r="E73" s="24"/>
    </row>
    <row r="74" spans="1:5" ht="12.75" x14ac:dyDescent="0.2">
      <c r="A74" s="63"/>
      <c r="B74" s="23"/>
      <c r="C74" s="24"/>
      <c r="D74" s="24"/>
      <c r="E74" s="24"/>
    </row>
    <row r="75" spans="1:5" ht="12.75" x14ac:dyDescent="0.2">
      <c r="A75" s="63"/>
      <c r="B75" s="23"/>
      <c r="C75" s="24"/>
      <c r="D75" s="24"/>
      <c r="E75" s="24"/>
    </row>
    <row r="76" spans="1:5" ht="12.75" x14ac:dyDescent="0.2">
      <c r="A76" s="63"/>
      <c r="B76" s="23"/>
      <c r="C76" s="24"/>
      <c r="D76" s="24"/>
      <c r="E76" s="24"/>
    </row>
    <row r="77" spans="1:5" ht="12.75" x14ac:dyDescent="0.2">
      <c r="A77" s="63"/>
      <c r="B77" s="23"/>
      <c r="C77" s="24"/>
      <c r="D77" s="24"/>
      <c r="E77" s="24"/>
    </row>
    <row r="78" spans="1:5" ht="12.75" x14ac:dyDescent="0.2">
      <c r="A78" s="63"/>
      <c r="B78" s="23"/>
      <c r="C78" s="24"/>
      <c r="D78" s="24"/>
      <c r="E78" s="24"/>
    </row>
    <row r="79" spans="1:5" ht="12.75" x14ac:dyDescent="0.2">
      <c r="A79" s="63"/>
      <c r="B79" s="23"/>
      <c r="C79" s="24"/>
      <c r="D79" s="24"/>
      <c r="E79" s="24"/>
    </row>
    <row r="80" spans="1:5" ht="12.75" x14ac:dyDescent="0.2">
      <c r="A80" s="63"/>
      <c r="B80" s="23"/>
      <c r="C80" s="24"/>
      <c r="D80" s="24"/>
      <c r="E80" s="24"/>
    </row>
    <row r="81" spans="1:5" ht="12.75" x14ac:dyDescent="0.2">
      <c r="A81" s="63"/>
      <c r="B81" s="23"/>
      <c r="C81" s="24"/>
      <c r="D81" s="24"/>
      <c r="E81" s="24"/>
    </row>
    <row r="82" spans="1:5" ht="12.75" x14ac:dyDescent="0.2">
      <c r="A82" s="63"/>
      <c r="B82" s="23"/>
      <c r="C82" s="24"/>
      <c r="D82" s="24"/>
      <c r="E82" s="24"/>
    </row>
    <row r="83" spans="1:5" ht="12.75" x14ac:dyDescent="0.2">
      <c r="A83" s="63"/>
      <c r="B83" s="23"/>
      <c r="C83" s="24"/>
      <c r="D83" s="24"/>
      <c r="E83" s="24"/>
    </row>
    <row r="84" spans="1:5" ht="12.75" x14ac:dyDescent="0.2">
      <c r="A84" s="63"/>
      <c r="B84" s="23"/>
      <c r="C84" s="24"/>
      <c r="D84" s="24"/>
      <c r="E84" s="24"/>
    </row>
    <row r="85" spans="1:5" ht="12.75" x14ac:dyDescent="0.2">
      <c r="A85" s="63"/>
      <c r="B85" s="23"/>
      <c r="C85" s="24"/>
      <c r="D85" s="24"/>
      <c r="E85" s="24"/>
    </row>
    <row r="86" spans="1:5" ht="12.75" x14ac:dyDescent="0.2">
      <c r="A86" s="63"/>
      <c r="B86" s="23"/>
      <c r="C86" s="24"/>
      <c r="D86" s="24"/>
      <c r="E86" s="24"/>
    </row>
    <row r="87" spans="1:5" ht="12.75" x14ac:dyDescent="0.2">
      <c r="A87" s="63"/>
      <c r="B87" s="23"/>
      <c r="C87" s="24"/>
      <c r="D87" s="24"/>
      <c r="E87" s="24"/>
    </row>
    <row r="88" spans="1:5" ht="12.75" x14ac:dyDescent="0.2">
      <c r="A88" s="63"/>
      <c r="B88" s="23"/>
      <c r="C88" s="24"/>
      <c r="D88" s="24"/>
      <c r="E88" s="24"/>
    </row>
    <row r="89" spans="1:5" ht="12.75" x14ac:dyDescent="0.2">
      <c r="A89" s="63"/>
      <c r="B89" s="23"/>
      <c r="C89" s="24"/>
      <c r="D89" s="24"/>
      <c r="E89" s="24"/>
    </row>
    <row r="90" spans="1:5" ht="12.75" x14ac:dyDescent="0.2">
      <c r="A90" s="63"/>
      <c r="B90" s="23"/>
      <c r="C90" s="24"/>
      <c r="D90" s="24"/>
      <c r="E90" s="24"/>
    </row>
    <row r="91" spans="1:5" ht="12.75" x14ac:dyDescent="0.2">
      <c r="A91" s="63"/>
      <c r="B91" s="23"/>
      <c r="C91" s="24"/>
      <c r="D91" s="24"/>
      <c r="E91" s="24"/>
    </row>
    <row r="92" spans="1:5" ht="12.75" x14ac:dyDescent="0.2">
      <c r="A92" s="63"/>
      <c r="B92" s="23"/>
      <c r="C92" s="24"/>
      <c r="D92" s="24"/>
      <c r="E92" s="24"/>
    </row>
    <row r="93" spans="1:5" ht="12.75" x14ac:dyDescent="0.2">
      <c r="A93" s="63"/>
      <c r="B93" s="23"/>
      <c r="C93" s="24"/>
      <c r="D93" s="24"/>
      <c r="E93" s="24"/>
    </row>
    <row r="94" spans="1:5" ht="12.75" x14ac:dyDescent="0.2">
      <c r="A94" s="63"/>
      <c r="B94" s="23"/>
      <c r="C94" s="24"/>
      <c r="D94" s="24"/>
      <c r="E94" s="24"/>
    </row>
    <row r="95" spans="1:5" ht="12.75" x14ac:dyDescent="0.2">
      <c r="A95" s="63"/>
      <c r="B95" s="23"/>
      <c r="C95" s="24"/>
      <c r="D95" s="24"/>
      <c r="E95" s="24"/>
    </row>
    <row r="96" spans="1:5" ht="12.75" x14ac:dyDescent="0.2">
      <c r="A96" s="63"/>
      <c r="B96" s="23"/>
      <c r="C96" s="24"/>
      <c r="D96" s="24"/>
      <c r="E96" s="24"/>
    </row>
    <row r="97" spans="1:5" ht="12.75" x14ac:dyDescent="0.2">
      <c r="A97" s="63"/>
      <c r="B97" s="23"/>
      <c r="C97" s="24"/>
      <c r="D97" s="24"/>
      <c r="E97" s="24"/>
    </row>
    <row r="98" spans="1:5" ht="12.75" x14ac:dyDescent="0.2">
      <c r="A98" s="63"/>
      <c r="B98" s="23"/>
      <c r="C98" s="24"/>
      <c r="D98" s="24"/>
      <c r="E98" s="24"/>
    </row>
    <row r="99" spans="1:5" ht="12.75" x14ac:dyDescent="0.2">
      <c r="A99" s="63"/>
      <c r="B99" s="23"/>
      <c r="C99" s="24"/>
      <c r="D99" s="24"/>
      <c r="E99" s="24"/>
    </row>
    <row r="100" spans="1:5" ht="12.75" x14ac:dyDescent="0.2">
      <c r="A100" s="63"/>
      <c r="B100" s="23"/>
      <c r="C100" s="24"/>
      <c r="D100" s="24"/>
      <c r="E100" s="24"/>
    </row>
    <row r="101" spans="1:5" ht="12.75" x14ac:dyDescent="0.2">
      <c r="A101" s="63"/>
      <c r="B101" s="23"/>
      <c r="C101" s="24"/>
      <c r="D101" s="24"/>
      <c r="E101" s="24"/>
    </row>
    <row r="102" spans="1:5" ht="12.75" x14ac:dyDescent="0.2">
      <c r="A102" s="63"/>
      <c r="B102" s="23"/>
      <c r="C102" s="24"/>
      <c r="D102" s="24"/>
      <c r="E102" s="24"/>
    </row>
    <row r="103" spans="1:5" ht="12.75" x14ac:dyDescent="0.2">
      <c r="A103" s="63"/>
      <c r="B103" s="23"/>
      <c r="C103" s="24"/>
      <c r="D103" s="24"/>
      <c r="E103" s="24"/>
    </row>
    <row r="104" spans="1:5" ht="12.75" x14ac:dyDescent="0.2">
      <c r="A104" s="63"/>
      <c r="B104" s="23"/>
      <c r="C104" s="24"/>
      <c r="D104" s="24"/>
      <c r="E104" s="24"/>
    </row>
  </sheetData>
  <mergeCells count="16">
    <mergeCell ref="E6:F6"/>
    <mergeCell ref="A1:D1"/>
    <mergeCell ref="A2:D2"/>
    <mergeCell ref="A3:D3"/>
    <mergeCell ref="A4:F4"/>
    <mergeCell ref="A5:F5"/>
    <mergeCell ref="A29:B29"/>
    <mergeCell ref="A30:B30"/>
    <mergeCell ref="A33:B33"/>
    <mergeCell ref="A34:B34"/>
    <mergeCell ref="A7:F7"/>
    <mergeCell ref="A17:I18"/>
    <mergeCell ref="A22:B22"/>
    <mergeCell ref="A23:B23"/>
    <mergeCell ref="A26:B26"/>
    <mergeCell ref="A27:B27"/>
  </mergeCells>
  <printOptions horizontalCentered="1"/>
  <pageMargins left="0.7" right="0.7" top="0.75" bottom="0.75" header="0.3" footer="0.3"/>
  <pageSetup scale="8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6D3B-9144-4F10-B993-94EE7C800448}">
  <dimension ref="A1:E73"/>
  <sheetViews>
    <sheetView zoomScaleNormal="100" workbookViewId="0">
      <selection activeCell="C32" sqref="C32"/>
    </sheetView>
  </sheetViews>
  <sheetFormatPr defaultRowHeight="12.75" x14ac:dyDescent="0.25"/>
  <cols>
    <col min="1" max="1" width="37" style="71" customWidth="1"/>
    <col min="2" max="2" width="8" style="71" customWidth="1"/>
    <col min="3" max="3" width="13.85546875" style="71" customWidth="1"/>
    <col min="4" max="4" width="21" style="71" customWidth="1"/>
    <col min="5" max="5" width="32" style="71" customWidth="1"/>
    <col min="6" max="16384" width="9.140625" style="71"/>
  </cols>
  <sheetData>
    <row r="1" spans="1:5" ht="29.1" customHeight="1" x14ac:dyDescent="0.25">
      <c r="A1" s="66" t="s">
        <v>34</v>
      </c>
      <c r="B1" s="67" t="s">
        <v>35</v>
      </c>
      <c r="C1" s="68" t="s">
        <v>36</v>
      </c>
      <c r="D1" s="69" t="s">
        <v>37</v>
      </c>
      <c r="E1" s="70" t="s">
        <v>38</v>
      </c>
    </row>
    <row r="2" spans="1:5" ht="12" customHeight="1" x14ac:dyDescent="0.25">
      <c r="A2" s="72" t="s">
        <v>39</v>
      </c>
      <c r="B2" s="73">
        <v>83547</v>
      </c>
      <c r="C2" s="74">
        <v>81707.66</v>
      </c>
      <c r="D2" s="72" t="s">
        <v>40</v>
      </c>
      <c r="E2" s="72" t="s">
        <v>41</v>
      </c>
    </row>
    <row r="3" spans="1:5" ht="12" customHeight="1" x14ac:dyDescent="0.25">
      <c r="A3" s="72" t="s">
        <v>42</v>
      </c>
      <c r="B3" s="73">
        <v>10960</v>
      </c>
      <c r="C3" s="74">
        <v>103093.56</v>
      </c>
      <c r="D3" s="72" t="s">
        <v>43</v>
      </c>
      <c r="E3" s="72" t="s">
        <v>43</v>
      </c>
    </row>
    <row r="4" spans="1:5" ht="12" customHeight="1" x14ac:dyDescent="0.25">
      <c r="A4" s="72" t="s">
        <v>44</v>
      </c>
      <c r="B4" s="73">
        <v>84484</v>
      </c>
      <c r="C4" s="74">
        <v>159089.74</v>
      </c>
      <c r="D4" s="72" t="s">
        <v>43</v>
      </c>
      <c r="E4" s="72" t="s">
        <v>43</v>
      </c>
    </row>
    <row r="5" spans="1:5" ht="12" customHeight="1" x14ac:dyDescent="0.25">
      <c r="A5" s="72" t="s">
        <v>45</v>
      </c>
      <c r="B5" s="73">
        <v>87910</v>
      </c>
      <c r="C5" s="74">
        <v>53517.74</v>
      </c>
      <c r="D5" s="72" t="s">
        <v>46</v>
      </c>
      <c r="E5" s="72" t="s">
        <v>40</v>
      </c>
    </row>
    <row r="6" spans="1:5" ht="12" customHeight="1" x14ac:dyDescent="0.25">
      <c r="A6" s="72" t="s">
        <v>47</v>
      </c>
      <c r="B6" s="73">
        <v>13330</v>
      </c>
      <c r="C6" s="74">
        <v>54588.5</v>
      </c>
      <c r="D6" s="72" t="s">
        <v>48</v>
      </c>
      <c r="E6" s="72" t="s">
        <v>49</v>
      </c>
    </row>
    <row r="7" spans="1:5" ht="12" customHeight="1" x14ac:dyDescent="0.25">
      <c r="A7" s="72" t="s">
        <v>50</v>
      </c>
      <c r="B7" s="73">
        <v>88584</v>
      </c>
      <c r="C7" s="74">
        <v>63200</v>
      </c>
      <c r="D7" s="72" t="s">
        <v>51</v>
      </c>
      <c r="E7" s="72" t="s">
        <v>52</v>
      </c>
    </row>
    <row r="8" spans="1:5" ht="12" customHeight="1" x14ac:dyDescent="0.25">
      <c r="A8" s="72" t="s">
        <v>53</v>
      </c>
      <c r="B8" s="73">
        <v>15860</v>
      </c>
      <c r="C8" s="74">
        <v>249155.73</v>
      </c>
      <c r="D8" s="72" t="s">
        <v>54</v>
      </c>
      <c r="E8" s="72" t="s">
        <v>55</v>
      </c>
    </row>
    <row r="9" spans="1:5" ht="12" customHeight="1" x14ac:dyDescent="0.25">
      <c r="A9" s="72" t="s">
        <v>56</v>
      </c>
      <c r="B9" s="73">
        <v>17320</v>
      </c>
      <c r="C9" s="74">
        <v>383994.05</v>
      </c>
      <c r="D9" s="72" t="s">
        <v>57</v>
      </c>
      <c r="E9" s="72" t="s">
        <v>58</v>
      </c>
    </row>
    <row r="10" spans="1:5" ht="12" customHeight="1" x14ac:dyDescent="0.25">
      <c r="A10" s="72" t="s">
        <v>59</v>
      </c>
      <c r="B10" s="73">
        <v>18165</v>
      </c>
      <c r="C10" s="74">
        <v>988059.43</v>
      </c>
      <c r="D10" s="72" t="s">
        <v>60</v>
      </c>
      <c r="E10" s="72" t="s">
        <v>61</v>
      </c>
    </row>
    <row r="11" spans="1:5" ht="12" customHeight="1" x14ac:dyDescent="0.25">
      <c r="A11" s="72" t="s">
        <v>62</v>
      </c>
      <c r="B11" s="73">
        <v>32920</v>
      </c>
      <c r="C11" s="74">
        <v>106111.5</v>
      </c>
      <c r="D11" s="72" t="s">
        <v>63</v>
      </c>
      <c r="E11" s="72" t="s">
        <v>64</v>
      </c>
    </row>
    <row r="12" spans="1:5" ht="12" customHeight="1" x14ac:dyDescent="0.25">
      <c r="A12" s="72" t="s">
        <v>65</v>
      </c>
      <c r="B12" s="73">
        <v>33040</v>
      </c>
      <c r="C12" s="74">
        <v>67696.61</v>
      </c>
      <c r="D12" s="72" t="s">
        <v>40</v>
      </c>
      <c r="E12" s="72" t="s">
        <v>66</v>
      </c>
    </row>
    <row r="13" spans="1:5" ht="12" customHeight="1" x14ac:dyDescent="0.25">
      <c r="A13" s="72" t="s">
        <v>67</v>
      </c>
      <c r="B13" s="73">
        <v>82332</v>
      </c>
      <c r="C13" s="74">
        <v>136915.68</v>
      </c>
      <c r="D13" s="72" t="s">
        <v>43</v>
      </c>
      <c r="E13" s="72" t="s">
        <v>43</v>
      </c>
    </row>
    <row r="14" spans="1:5" ht="12" customHeight="1" x14ac:dyDescent="0.25">
      <c r="A14" s="72" t="s">
        <v>68</v>
      </c>
      <c r="B14" s="73">
        <v>88084</v>
      </c>
      <c r="C14" s="74">
        <v>60573.599999999999</v>
      </c>
      <c r="D14" s="72" t="s">
        <v>40</v>
      </c>
      <c r="E14" s="72" t="s">
        <v>69</v>
      </c>
    </row>
    <row r="15" spans="1:5" ht="12" customHeight="1" x14ac:dyDescent="0.25">
      <c r="A15" s="72" t="s">
        <v>70</v>
      </c>
      <c r="B15" s="73">
        <v>81367</v>
      </c>
      <c r="C15" s="74">
        <v>980028.03</v>
      </c>
      <c r="D15" s="72" t="s">
        <v>71</v>
      </c>
      <c r="E15" s="72" t="s">
        <v>72</v>
      </c>
    </row>
    <row r="16" spans="1:5" ht="12" customHeight="1" x14ac:dyDescent="0.25">
      <c r="A16" s="72" t="s">
        <v>73</v>
      </c>
      <c r="B16" s="73">
        <v>87489</v>
      </c>
      <c r="C16" s="74">
        <v>52245.82</v>
      </c>
      <c r="D16" s="72" t="s">
        <v>74</v>
      </c>
      <c r="E16" s="72" t="s">
        <v>75</v>
      </c>
    </row>
    <row r="17" spans="1:5" ht="12" customHeight="1" x14ac:dyDescent="0.25">
      <c r="A17" s="72" t="s">
        <v>76</v>
      </c>
      <c r="B17" s="73">
        <v>86779</v>
      </c>
      <c r="C17" s="74">
        <v>55234.879999999997</v>
      </c>
      <c r="D17" s="72" t="s">
        <v>77</v>
      </c>
      <c r="E17" s="72" t="s">
        <v>78</v>
      </c>
    </row>
    <row r="18" spans="1:5" ht="12" customHeight="1" x14ac:dyDescent="0.25">
      <c r="A18" s="72" t="s">
        <v>79</v>
      </c>
      <c r="B18" s="73">
        <v>87246</v>
      </c>
      <c r="C18" s="74">
        <v>135663</v>
      </c>
      <c r="D18" s="72" t="s">
        <v>80</v>
      </c>
      <c r="E18" s="72" t="s">
        <v>81</v>
      </c>
    </row>
    <row r="19" spans="1:5" ht="12" customHeight="1" x14ac:dyDescent="0.25">
      <c r="A19" s="72" t="s">
        <v>82</v>
      </c>
      <c r="B19" s="73">
        <v>88662</v>
      </c>
      <c r="C19" s="74">
        <v>90956.92</v>
      </c>
      <c r="D19" s="72" t="s">
        <v>83</v>
      </c>
      <c r="E19" s="72" t="s">
        <v>84</v>
      </c>
    </row>
    <row r="20" spans="1:5" ht="12" customHeight="1" x14ac:dyDescent="0.25">
      <c r="A20" s="72" t="s">
        <v>85</v>
      </c>
      <c r="B20" s="73">
        <v>82491</v>
      </c>
      <c r="C20" s="74">
        <v>118884.84</v>
      </c>
      <c r="D20" s="72" t="s">
        <v>86</v>
      </c>
      <c r="E20" s="72" t="s">
        <v>55</v>
      </c>
    </row>
    <row r="21" spans="1:5" ht="12" customHeight="1" x14ac:dyDescent="0.25">
      <c r="A21" s="72" t="s">
        <v>87</v>
      </c>
      <c r="B21" s="73">
        <v>85464</v>
      </c>
      <c r="C21" s="74">
        <v>50098.75</v>
      </c>
      <c r="D21" s="72" t="s">
        <v>88</v>
      </c>
      <c r="E21" s="72" t="s">
        <v>89</v>
      </c>
    </row>
    <row r="22" spans="1:5" ht="12" customHeight="1" x14ac:dyDescent="0.25">
      <c r="A22" s="72" t="s">
        <v>90</v>
      </c>
      <c r="B22" s="73">
        <v>85932</v>
      </c>
      <c r="C22" s="74">
        <v>66036.990000000005</v>
      </c>
      <c r="D22" s="72" t="s">
        <v>91</v>
      </c>
      <c r="E22" s="72" t="s">
        <v>92</v>
      </c>
    </row>
    <row r="23" spans="1:5" ht="12" customHeight="1" x14ac:dyDescent="0.25">
      <c r="A23" s="72" t="s">
        <v>93</v>
      </c>
      <c r="B23" s="73">
        <v>88315</v>
      </c>
      <c r="C23" s="74">
        <v>54463.15</v>
      </c>
      <c r="D23" s="72" t="s">
        <v>40</v>
      </c>
      <c r="E23" s="72" t="s">
        <v>66</v>
      </c>
    </row>
    <row r="24" spans="1:5" ht="12" customHeight="1" x14ac:dyDescent="0.25">
      <c r="A24" s="72" t="s">
        <v>94</v>
      </c>
      <c r="B24" s="73">
        <v>88648</v>
      </c>
      <c r="C24" s="74">
        <v>300211.20000000001</v>
      </c>
      <c r="D24" s="72" t="s">
        <v>95</v>
      </c>
      <c r="E24" s="72" t="s">
        <v>72</v>
      </c>
    </row>
    <row r="25" spans="1:5" ht="12" customHeight="1" x14ac:dyDescent="0.25">
      <c r="A25" s="72" t="s">
        <v>96</v>
      </c>
      <c r="B25" s="73">
        <v>87401</v>
      </c>
      <c r="C25" s="74">
        <v>554189.04</v>
      </c>
      <c r="D25" s="72" t="s">
        <v>97</v>
      </c>
      <c r="E25" s="72" t="s">
        <v>98</v>
      </c>
    </row>
    <row r="26" spans="1:5" ht="12" customHeight="1" x14ac:dyDescent="0.25">
      <c r="A26" s="72" t="s">
        <v>99</v>
      </c>
      <c r="B26" s="73">
        <v>88574</v>
      </c>
      <c r="C26" s="74">
        <v>135712.73000000001</v>
      </c>
      <c r="D26" s="72" t="s">
        <v>100</v>
      </c>
      <c r="E26" s="72" t="s">
        <v>101</v>
      </c>
    </row>
    <row r="27" spans="1:5" ht="12" customHeight="1" x14ac:dyDescent="0.25">
      <c r="A27" s="72" t="s">
        <v>102</v>
      </c>
      <c r="B27" s="73">
        <v>85264</v>
      </c>
      <c r="C27" s="74">
        <v>209842</v>
      </c>
      <c r="D27" s="72" t="s">
        <v>103</v>
      </c>
      <c r="E27" s="72" t="s">
        <v>104</v>
      </c>
    </row>
    <row r="28" spans="1:5" ht="12" customHeight="1" x14ac:dyDescent="0.25">
      <c r="A28" s="72" t="s">
        <v>105</v>
      </c>
      <c r="B28" s="73">
        <v>87181</v>
      </c>
      <c r="C28" s="74">
        <v>87299</v>
      </c>
      <c r="D28" s="72" t="s">
        <v>106</v>
      </c>
      <c r="E28" s="72" t="s">
        <v>40</v>
      </c>
    </row>
    <row r="29" spans="1:5" ht="12" customHeight="1" x14ac:dyDescent="0.25">
      <c r="A29" s="72" t="s">
        <v>107</v>
      </c>
      <c r="B29" s="73">
        <v>27070</v>
      </c>
      <c r="C29" s="74">
        <v>348123.09</v>
      </c>
      <c r="D29" s="72" t="s">
        <v>43</v>
      </c>
      <c r="E29" s="72" t="s">
        <v>43</v>
      </c>
    </row>
    <row r="30" spans="1:5" ht="12" customHeight="1" x14ac:dyDescent="0.25">
      <c r="A30" s="72" t="s">
        <v>108</v>
      </c>
      <c r="B30" s="73">
        <v>29505</v>
      </c>
      <c r="C30" s="74">
        <v>60276.79</v>
      </c>
      <c r="D30" s="72" t="s">
        <v>109</v>
      </c>
      <c r="E30" s="72" t="s">
        <v>110</v>
      </c>
    </row>
    <row r="31" spans="1:5" ht="12" customHeight="1" x14ac:dyDescent="0.25">
      <c r="A31" s="72" t="s">
        <v>111</v>
      </c>
      <c r="B31" s="73">
        <v>29680</v>
      </c>
      <c r="C31" s="74">
        <v>180901</v>
      </c>
      <c r="D31" s="72" t="s">
        <v>112</v>
      </c>
      <c r="E31" s="72" t="s">
        <v>113</v>
      </c>
    </row>
    <row r="32" spans="1:5" ht="12" customHeight="1" x14ac:dyDescent="0.25">
      <c r="A32" s="72" t="s">
        <v>114</v>
      </c>
      <c r="B32" s="73">
        <v>29920</v>
      </c>
      <c r="C32" s="74">
        <v>430625</v>
      </c>
      <c r="D32" s="72" t="s">
        <v>40</v>
      </c>
      <c r="E32" s="72" t="s">
        <v>115</v>
      </c>
    </row>
    <row r="33" spans="1:5" ht="12" customHeight="1" x14ac:dyDescent="0.25">
      <c r="A33" s="72" t="s">
        <v>116</v>
      </c>
      <c r="B33" s="73">
        <v>31325</v>
      </c>
      <c r="C33" s="74">
        <v>116380.31</v>
      </c>
      <c r="D33" s="72" t="s">
        <v>117</v>
      </c>
      <c r="E33" s="72" t="s">
        <v>118</v>
      </c>
    </row>
    <row r="34" spans="1:5" ht="12" customHeight="1" x14ac:dyDescent="0.25">
      <c r="A34" s="72" t="s">
        <v>119</v>
      </c>
      <c r="B34" s="73">
        <v>87257</v>
      </c>
      <c r="C34" s="74">
        <v>253000</v>
      </c>
      <c r="D34" s="72" t="s">
        <v>120</v>
      </c>
      <c r="E34" s="72" t="s">
        <v>121</v>
      </c>
    </row>
    <row r="35" spans="1:5" ht="12" customHeight="1" x14ac:dyDescent="0.25">
      <c r="A35" s="72" t="s">
        <v>122</v>
      </c>
      <c r="B35" s="73">
        <v>32530</v>
      </c>
      <c r="C35" s="74">
        <v>153315.75</v>
      </c>
      <c r="D35" s="72" t="s">
        <v>43</v>
      </c>
      <c r="E35" s="72" t="s">
        <v>43</v>
      </c>
    </row>
    <row r="36" spans="1:5" ht="12" customHeight="1" x14ac:dyDescent="0.25">
      <c r="A36" s="72" t="s">
        <v>123</v>
      </c>
      <c r="B36" s="73">
        <v>88447</v>
      </c>
      <c r="C36" s="74">
        <v>59555</v>
      </c>
      <c r="D36" s="72" t="s">
        <v>124</v>
      </c>
      <c r="E36" s="72" t="s">
        <v>125</v>
      </c>
    </row>
    <row r="37" spans="1:5" ht="12" customHeight="1" x14ac:dyDescent="0.25">
      <c r="A37" s="72" t="s">
        <v>126</v>
      </c>
      <c r="B37" s="73">
        <v>33610</v>
      </c>
      <c r="C37" s="74">
        <v>191982.44</v>
      </c>
      <c r="D37" s="72" t="s">
        <v>43</v>
      </c>
      <c r="E37" s="72" t="s">
        <v>43</v>
      </c>
    </row>
    <row r="38" spans="1:5" ht="12" customHeight="1" x14ac:dyDescent="0.25">
      <c r="A38" s="72" t="s">
        <v>127</v>
      </c>
      <c r="B38" s="73">
        <v>83848</v>
      </c>
      <c r="C38" s="74">
        <v>298200</v>
      </c>
      <c r="D38" s="72" t="s">
        <v>128</v>
      </c>
      <c r="E38" s="72" t="s">
        <v>129</v>
      </c>
    </row>
    <row r="39" spans="1:5" ht="12" customHeight="1" x14ac:dyDescent="0.25">
      <c r="A39" s="72" t="s">
        <v>130</v>
      </c>
      <c r="B39" s="73">
        <v>35683</v>
      </c>
      <c r="C39" s="74">
        <v>114648.82</v>
      </c>
      <c r="D39" s="72" t="s">
        <v>131</v>
      </c>
      <c r="E39" s="72" t="s">
        <v>132</v>
      </c>
    </row>
    <row r="40" spans="1:5" ht="12" customHeight="1" x14ac:dyDescent="0.25">
      <c r="A40" s="72" t="s">
        <v>133</v>
      </c>
      <c r="B40" s="73">
        <v>87975</v>
      </c>
      <c r="C40" s="74">
        <v>303064.39</v>
      </c>
      <c r="D40" s="72" t="s">
        <v>134</v>
      </c>
      <c r="E40" s="72" t="s">
        <v>135</v>
      </c>
    </row>
    <row r="41" spans="1:5" ht="12" customHeight="1" x14ac:dyDescent="0.25">
      <c r="A41" s="72" t="s">
        <v>136</v>
      </c>
      <c r="B41" s="73">
        <v>83870</v>
      </c>
      <c r="C41" s="74">
        <v>573706.51</v>
      </c>
      <c r="D41" s="72" t="s">
        <v>63</v>
      </c>
      <c r="E41" s="72" t="s">
        <v>64</v>
      </c>
    </row>
    <row r="42" spans="1:5" ht="12" customHeight="1" x14ac:dyDescent="0.25">
      <c r="A42" s="72" t="s">
        <v>137</v>
      </c>
      <c r="B42" s="73">
        <v>86944</v>
      </c>
      <c r="C42" s="74">
        <v>187927.29</v>
      </c>
      <c r="D42" s="72" t="s">
        <v>138</v>
      </c>
      <c r="E42" s="72" t="s">
        <v>139</v>
      </c>
    </row>
    <row r="43" spans="1:5" ht="12" customHeight="1" x14ac:dyDescent="0.25">
      <c r="A43" s="72" t="s">
        <v>140</v>
      </c>
      <c r="B43" s="73">
        <v>88484</v>
      </c>
      <c r="C43" s="74">
        <v>404365.07</v>
      </c>
      <c r="D43" s="72" t="s">
        <v>141</v>
      </c>
      <c r="E43" s="72" t="s">
        <v>142</v>
      </c>
    </row>
    <row r="44" spans="1:5" ht="12" customHeight="1" x14ac:dyDescent="0.25">
      <c r="A44" s="72" t="s">
        <v>143</v>
      </c>
      <c r="B44" s="73">
        <v>39976</v>
      </c>
      <c r="C44" s="74">
        <v>473729.4</v>
      </c>
      <c r="D44" s="72" t="s">
        <v>144</v>
      </c>
      <c r="E44" s="72" t="s">
        <v>145</v>
      </c>
    </row>
    <row r="45" spans="1:5" ht="12" customHeight="1" x14ac:dyDescent="0.25">
      <c r="A45" s="72" t="s">
        <v>146</v>
      </c>
      <c r="B45" s="73">
        <v>82060</v>
      </c>
      <c r="C45" s="74">
        <v>138431.66</v>
      </c>
      <c r="D45" s="72" t="s">
        <v>147</v>
      </c>
      <c r="E45" s="72" t="s">
        <v>148</v>
      </c>
    </row>
    <row r="46" spans="1:5" ht="12" customHeight="1" x14ac:dyDescent="0.25">
      <c r="A46" s="72" t="s">
        <v>149</v>
      </c>
      <c r="B46" s="73">
        <v>87340</v>
      </c>
      <c r="C46" s="74">
        <v>102013.93</v>
      </c>
      <c r="D46" s="72" t="s">
        <v>150</v>
      </c>
      <c r="E46" s="72" t="s">
        <v>78</v>
      </c>
    </row>
    <row r="47" spans="1:5" ht="12" customHeight="1" x14ac:dyDescent="0.25">
      <c r="A47" s="72" t="s">
        <v>151</v>
      </c>
      <c r="B47" s="73">
        <v>86264</v>
      </c>
      <c r="C47" s="74">
        <v>53000</v>
      </c>
      <c r="D47" s="72" t="s">
        <v>134</v>
      </c>
      <c r="E47" s="72" t="s">
        <v>152</v>
      </c>
    </row>
    <row r="48" spans="1:5" ht="12" customHeight="1" x14ac:dyDescent="0.25">
      <c r="A48" s="72" t="s">
        <v>153</v>
      </c>
      <c r="B48" s="73">
        <v>88594</v>
      </c>
      <c r="C48" s="74">
        <v>374009.38</v>
      </c>
      <c r="D48" s="72" t="s">
        <v>154</v>
      </c>
      <c r="E48" s="72" t="s">
        <v>40</v>
      </c>
    </row>
    <row r="49" spans="1:5" ht="12" customHeight="1" x14ac:dyDescent="0.25">
      <c r="A49" s="72" t="s">
        <v>155</v>
      </c>
      <c r="B49" s="73">
        <v>43683</v>
      </c>
      <c r="C49" s="74">
        <v>78047.759999999995</v>
      </c>
      <c r="D49" s="72" t="s">
        <v>63</v>
      </c>
      <c r="E49" s="72" t="s">
        <v>64</v>
      </c>
    </row>
    <row r="50" spans="1:5" ht="29.1" customHeight="1" x14ac:dyDescent="0.25">
      <c r="A50" s="66" t="s">
        <v>34</v>
      </c>
      <c r="B50" s="67" t="s">
        <v>35</v>
      </c>
      <c r="C50" s="68" t="s">
        <v>36</v>
      </c>
      <c r="D50" s="69" t="s">
        <v>37</v>
      </c>
      <c r="E50" s="70" t="s">
        <v>38</v>
      </c>
    </row>
    <row r="51" spans="1:5" ht="12" customHeight="1" x14ac:dyDescent="0.25">
      <c r="A51" s="72" t="s">
        <v>156</v>
      </c>
      <c r="B51" s="73">
        <v>45610</v>
      </c>
      <c r="C51" s="74">
        <v>123443.44</v>
      </c>
      <c r="D51" s="72" t="s">
        <v>43</v>
      </c>
      <c r="E51" s="72" t="s">
        <v>43</v>
      </c>
    </row>
    <row r="52" spans="1:5" ht="12" customHeight="1" x14ac:dyDescent="0.25">
      <c r="A52" s="72" t="s">
        <v>157</v>
      </c>
      <c r="B52" s="73">
        <v>87278</v>
      </c>
      <c r="C52" s="74">
        <v>117461.82</v>
      </c>
      <c r="D52" s="72" t="s">
        <v>158</v>
      </c>
      <c r="E52" s="72" t="s">
        <v>159</v>
      </c>
    </row>
    <row r="53" spans="1:5" ht="12" customHeight="1" x14ac:dyDescent="0.25">
      <c r="A53" s="72" t="s">
        <v>160</v>
      </c>
      <c r="B53" s="73">
        <v>86862</v>
      </c>
      <c r="C53" s="74">
        <v>77544.72</v>
      </c>
      <c r="D53" s="72" t="s">
        <v>161</v>
      </c>
      <c r="E53" s="72" t="s">
        <v>162</v>
      </c>
    </row>
    <row r="54" spans="1:5" ht="12" customHeight="1" x14ac:dyDescent="0.25">
      <c r="A54" s="72" t="s">
        <v>163</v>
      </c>
      <c r="B54" s="73">
        <v>60818</v>
      </c>
      <c r="C54" s="74">
        <v>333799.15999999997</v>
      </c>
      <c r="D54" s="72" t="s">
        <v>164</v>
      </c>
      <c r="E54" s="72" t="s">
        <v>164</v>
      </c>
    </row>
    <row r="55" spans="1:5" ht="12" customHeight="1" x14ac:dyDescent="0.25">
      <c r="A55" s="72" t="s">
        <v>165</v>
      </c>
      <c r="B55" s="73">
        <v>47923</v>
      </c>
      <c r="C55" s="74">
        <v>287330.90999999997</v>
      </c>
      <c r="D55" s="72" t="s">
        <v>166</v>
      </c>
      <c r="E55" s="72" t="s">
        <v>167</v>
      </c>
    </row>
    <row r="56" spans="1:5" ht="12" customHeight="1" x14ac:dyDescent="0.25">
      <c r="A56" s="72" t="s">
        <v>168</v>
      </c>
      <c r="B56" s="73">
        <v>52120</v>
      </c>
      <c r="C56" s="74">
        <v>446941.68</v>
      </c>
      <c r="D56" s="72" t="s">
        <v>43</v>
      </c>
      <c r="E56" s="72" t="s">
        <v>43</v>
      </c>
    </row>
    <row r="57" spans="1:5" ht="12" customHeight="1" x14ac:dyDescent="0.25">
      <c r="A57" s="72" t="s">
        <v>169</v>
      </c>
      <c r="B57" s="73">
        <v>52199</v>
      </c>
      <c r="C57" s="74">
        <v>137793.70000000001</v>
      </c>
      <c r="D57" s="72" t="s">
        <v>60</v>
      </c>
      <c r="E57" s="72" t="s">
        <v>162</v>
      </c>
    </row>
    <row r="58" spans="1:5" ht="12" customHeight="1" x14ac:dyDescent="0.25">
      <c r="A58" s="72" t="s">
        <v>170</v>
      </c>
      <c r="B58" s="73">
        <v>84623</v>
      </c>
      <c r="C58" s="74">
        <v>86176.5</v>
      </c>
      <c r="D58" s="72" t="s">
        <v>171</v>
      </c>
      <c r="E58" s="72" t="s">
        <v>152</v>
      </c>
    </row>
    <row r="59" spans="1:5" ht="12" customHeight="1" x14ac:dyDescent="0.25">
      <c r="A59" s="72" t="s">
        <v>172</v>
      </c>
      <c r="B59" s="73">
        <v>83777</v>
      </c>
      <c r="C59" s="74">
        <v>265928.5</v>
      </c>
      <c r="D59" s="72" t="s">
        <v>43</v>
      </c>
      <c r="E59" s="72" t="s">
        <v>43</v>
      </c>
    </row>
    <row r="60" spans="1:5" ht="12" customHeight="1" x14ac:dyDescent="0.25">
      <c r="A60" s="72" t="s">
        <v>173</v>
      </c>
      <c r="B60" s="73">
        <v>53950</v>
      </c>
      <c r="C60" s="74">
        <v>80328.38</v>
      </c>
      <c r="D60" s="72" t="s">
        <v>43</v>
      </c>
      <c r="E60" s="72" t="s">
        <v>43</v>
      </c>
    </row>
    <row r="61" spans="1:5" ht="12" customHeight="1" x14ac:dyDescent="0.25">
      <c r="A61" s="72" t="s">
        <v>174</v>
      </c>
      <c r="B61" s="73">
        <v>86200</v>
      </c>
      <c r="C61" s="74">
        <v>128808.98</v>
      </c>
      <c r="D61" s="72" t="s">
        <v>43</v>
      </c>
      <c r="E61" s="72" t="s">
        <v>43</v>
      </c>
    </row>
    <row r="62" spans="1:5" ht="12" customHeight="1" x14ac:dyDescent="0.25">
      <c r="A62" s="72" t="s">
        <v>175</v>
      </c>
      <c r="B62" s="73">
        <v>58844</v>
      </c>
      <c r="C62" s="74">
        <v>113099.08</v>
      </c>
      <c r="D62" s="72" t="s">
        <v>176</v>
      </c>
      <c r="E62" s="72" t="s">
        <v>78</v>
      </c>
    </row>
    <row r="63" spans="1:5" ht="12" customHeight="1" x14ac:dyDescent="0.25">
      <c r="A63" s="72" t="s">
        <v>177</v>
      </c>
      <c r="B63" s="73">
        <v>81820</v>
      </c>
      <c r="C63" s="74">
        <v>144163.4</v>
      </c>
      <c r="D63" s="72" t="s">
        <v>176</v>
      </c>
      <c r="E63" s="72" t="s">
        <v>78</v>
      </c>
    </row>
    <row r="64" spans="1:5" ht="12" customHeight="1" x14ac:dyDescent="0.25">
      <c r="A64" s="72" t="s">
        <v>178</v>
      </c>
      <c r="B64" s="73">
        <v>87848</v>
      </c>
      <c r="C64" s="74">
        <v>116059.96</v>
      </c>
      <c r="D64" s="72" t="s">
        <v>179</v>
      </c>
      <c r="E64" s="72" t="s">
        <v>180</v>
      </c>
    </row>
    <row r="65" spans="1:5" ht="12" customHeight="1" x14ac:dyDescent="0.25">
      <c r="A65" s="72" t="s">
        <v>181</v>
      </c>
      <c r="B65" s="73">
        <v>86537</v>
      </c>
      <c r="C65" s="74">
        <v>75256.25</v>
      </c>
      <c r="D65" s="72" t="s">
        <v>40</v>
      </c>
      <c r="E65" s="72" t="s">
        <v>182</v>
      </c>
    </row>
    <row r="66" spans="1:5" ht="12" customHeight="1" x14ac:dyDescent="0.25">
      <c r="A66" s="72" t="s">
        <v>183</v>
      </c>
      <c r="B66" s="73">
        <v>39630</v>
      </c>
      <c r="C66" s="74">
        <v>120425.99</v>
      </c>
      <c r="D66" s="72" t="s">
        <v>176</v>
      </c>
      <c r="E66" s="72" t="s">
        <v>184</v>
      </c>
    </row>
    <row r="67" spans="1:5" ht="12" customHeight="1" x14ac:dyDescent="0.25">
      <c r="A67" s="72" t="s">
        <v>185</v>
      </c>
      <c r="B67" s="73">
        <v>87696</v>
      </c>
      <c r="C67" s="74">
        <v>181029.24</v>
      </c>
      <c r="D67" s="72" t="s">
        <v>164</v>
      </c>
      <c r="E67" s="72" t="s">
        <v>184</v>
      </c>
    </row>
    <row r="68" spans="1:5" ht="12" customHeight="1" x14ac:dyDescent="0.25">
      <c r="A68" s="72" t="s">
        <v>186</v>
      </c>
      <c r="B68" s="73">
        <v>61927</v>
      </c>
      <c r="C68" s="74">
        <v>179958.44</v>
      </c>
      <c r="D68" s="72" t="s">
        <v>187</v>
      </c>
      <c r="E68" s="72" t="s">
        <v>188</v>
      </c>
    </row>
    <row r="69" spans="1:5" ht="12" customHeight="1" x14ac:dyDescent="0.25">
      <c r="A69" s="72" t="s">
        <v>189</v>
      </c>
      <c r="B69" s="73">
        <v>88087</v>
      </c>
      <c r="C69" s="74">
        <v>977689.08</v>
      </c>
      <c r="D69" s="72" t="s">
        <v>190</v>
      </c>
      <c r="E69" s="72" t="s">
        <v>191</v>
      </c>
    </row>
    <row r="70" spans="1:5" ht="12" customHeight="1" x14ac:dyDescent="0.25">
      <c r="A70" s="72" t="s">
        <v>192</v>
      </c>
      <c r="B70" s="73">
        <v>88303</v>
      </c>
      <c r="C70" s="74">
        <v>339461.16</v>
      </c>
      <c r="D70" s="72" t="s">
        <v>40</v>
      </c>
      <c r="E70" s="72" t="s">
        <v>193</v>
      </c>
    </row>
    <row r="71" spans="1:5" ht="12" customHeight="1" x14ac:dyDescent="0.25">
      <c r="A71" s="72" t="s">
        <v>194</v>
      </c>
      <c r="B71" s="73">
        <v>85561</v>
      </c>
      <c r="C71" s="74">
        <v>54306</v>
      </c>
      <c r="D71" s="72" t="s">
        <v>195</v>
      </c>
      <c r="E71" s="72" t="s">
        <v>196</v>
      </c>
    </row>
    <row r="72" spans="1:5" ht="12" customHeight="1" x14ac:dyDescent="0.25">
      <c r="A72" s="72" t="s">
        <v>197</v>
      </c>
      <c r="B72" s="73">
        <v>64735</v>
      </c>
      <c r="C72" s="74">
        <v>59375</v>
      </c>
      <c r="D72" s="72" t="s">
        <v>198</v>
      </c>
      <c r="E72" s="72" t="s">
        <v>199</v>
      </c>
    </row>
    <row r="73" spans="1:5" ht="12" customHeight="1" x14ac:dyDescent="0.25">
      <c r="A73" s="72" t="s">
        <v>200</v>
      </c>
      <c r="B73" s="73">
        <v>64845</v>
      </c>
      <c r="C73" s="74">
        <v>56018.48</v>
      </c>
      <c r="D73" s="72" t="s">
        <v>63</v>
      </c>
      <c r="E73" s="72" t="s">
        <v>64</v>
      </c>
    </row>
  </sheetData>
  <pageMargins left="0.7" right="0.7" top="1" bottom="0.75" header="0.3" footer="0.3"/>
  <pageSetup scale="80" orientation="portrait" r:id="rId1"/>
  <headerFooter>
    <oddHeader xml:space="preserve">&amp;L&amp;"-,Bold"&amp;9Harris County Department of Education   
Vendors with total aggregate payments of $50,000 or more in Fiscal Year 21   
as of July 31, 2021   
</oddHead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8474-B2F4-4026-967A-123FB93F800F}">
  <sheetPr>
    <pageSetUpPr fitToPage="1"/>
  </sheetPr>
  <dimension ref="A1:R61"/>
  <sheetViews>
    <sheetView zoomScaleNormal="100" workbookViewId="0">
      <selection activeCell="C20" sqref="C20"/>
    </sheetView>
  </sheetViews>
  <sheetFormatPr defaultColWidth="9.140625" defaultRowHeight="12.75" x14ac:dyDescent="0.25"/>
  <cols>
    <col min="1" max="1" width="9.28515625" style="91" customWidth="1"/>
    <col min="2" max="2" width="9.28515625" style="87" customWidth="1"/>
    <col min="3" max="3" width="35" style="87" customWidth="1"/>
    <col min="4" max="4" width="8.28515625" style="87" customWidth="1"/>
    <col min="5" max="5" width="9.28515625" style="92" customWidth="1"/>
    <col min="6" max="17" width="8.140625" style="87" customWidth="1"/>
    <col min="18" max="18" width="29" style="87" customWidth="1"/>
    <col min="19" max="19" width="28" style="87" customWidth="1"/>
    <col min="20" max="20" width="14.85546875" style="87" customWidth="1"/>
    <col min="21" max="16384" width="9.140625" style="87"/>
  </cols>
  <sheetData>
    <row r="1" spans="1:18" x14ac:dyDescent="0.2">
      <c r="A1" s="85" t="s">
        <v>1</v>
      </c>
      <c r="B1" s="85"/>
      <c r="C1" s="85"/>
      <c r="D1" s="85"/>
      <c r="E1" s="85"/>
      <c r="F1" s="85"/>
      <c r="G1" s="86"/>
      <c r="H1" s="86"/>
      <c r="I1" s="86"/>
      <c r="J1" s="86"/>
      <c r="K1" s="86"/>
      <c r="L1" s="86"/>
      <c r="M1" s="86"/>
      <c r="N1" s="86"/>
      <c r="R1" s="88"/>
    </row>
    <row r="2" spans="1:18" x14ac:dyDescent="0.25">
      <c r="A2" s="89" t="s">
        <v>201</v>
      </c>
      <c r="B2" s="89"/>
      <c r="C2" s="89"/>
      <c r="D2" s="89"/>
      <c r="E2" s="89"/>
      <c r="F2" s="89"/>
      <c r="G2" s="86"/>
      <c r="H2" s="86"/>
      <c r="I2" s="86"/>
      <c r="J2" s="86"/>
      <c r="K2" s="86"/>
      <c r="L2" s="86"/>
      <c r="M2" s="86"/>
      <c r="N2" s="86"/>
    </row>
    <row r="3" spans="1:18" x14ac:dyDescent="0.2">
      <c r="A3" s="90" t="s">
        <v>202</v>
      </c>
      <c r="B3" s="90"/>
      <c r="C3" s="90"/>
      <c r="D3" s="90"/>
      <c r="E3" s="90"/>
      <c r="F3" s="90"/>
    </row>
    <row r="4" spans="1:18" x14ac:dyDescent="0.25">
      <c r="C4" s="91"/>
    </row>
    <row r="5" spans="1:18" x14ac:dyDescent="0.25">
      <c r="C5" s="86" t="s">
        <v>203</v>
      </c>
      <c r="E5" s="93">
        <v>94</v>
      </c>
    </row>
    <row r="6" spans="1:18" x14ac:dyDescent="0.25">
      <c r="C6" s="86" t="s">
        <v>204</v>
      </c>
      <c r="E6" s="93">
        <v>0</v>
      </c>
    </row>
    <row r="7" spans="1:18" x14ac:dyDescent="0.25">
      <c r="C7" s="86" t="s">
        <v>205</v>
      </c>
      <c r="E7" s="94">
        <v>3</v>
      </c>
    </row>
    <row r="8" spans="1:18" ht="13.5" thickBot="1" x14ac:dyDescent="0.3">
      <c r="A8" s="95"/>
      <c r="B8" s="96"/>
      <c r="C8" s="97"/>
      <c r="D8" s="98" t="s">
        <v>206</v>
      </c>
      <c r="E8" s="99">
        <f>E5+E6-E7</f>
        <v>91</v>
      </c>
      <c r="F8" s="98"/>
    </row>
    <row r="9" spans="1:18" x14ac:dyDescent="0.25">
      <c r="A9" s="100" t="s">
        <v>207</v>
      </c>
      <c r="B9" s="100"/>
      <c r="C9" s="100"/>
      <c r="D9" s="100"/>
      <c r="E9" s="100"/>
      <c r="F9" s="100"/>
    </row>
    <row r="10" spans="1:18" ht="38.25" x14ac:dyDescent="0.25">
      <c r="A10" s="101" t="s">
        <v>208</v>
      </c>
      <c r="C10" s="86"/>
      <c r="D10" s="86"/>
      <c r="E10" s="102"/>
      <c r="F10" s="86"/>
    </row>
    <row r="11" spans="1:18" x14ac:dyDescent="0.2">
      <c r="A11" s="103" t="s">
        <v>209</v>
      </c>
      <c r="B11" s="103"/>
      <c r="C11" s="103"/>
      <c r="D11" s="103"/>
      <c r="E11" s="103"/>
      <c r="F11" s="103"/>
      <c r="G11" s="104"/>
      <c r="H11" s="104"/>
      <c r="J11" s="86"/>
      <c r="K11" s="86"/>
      <c r="L11" s="86"/>
      <c r="M11" s="86"/>
      <c r="N11" s="86"/>
      <c r="O11" s="86"/>
      <c r="P11" s="86"/>
    </row>
    <row r="12" spans="1:18" x14ac:dyDescent="0.25">
      <c r="A12" s="105">
        <v>201</v>
      </c>
      <c r="B12" s="86" t="s">
        <v>210</v>
      </c>
      <c r="E12" s="93">
        <v>3</v>
      </c>
      <c r="J12" s="106"/>
      <c r="K12" s="106"/>
      <c r="L12" s="106"/>
      <c r="M12" s="106"/>
      <c r="N12" s="106"/>
      <c r="O12" s="106"/>
      <c r="P12" s="106"/>
    </row>
    <row r="13" spans="1:18" x14ac:dyDescent="0.25">
      <c r="A13" s="107">
        <v>50</v>
      </c>
      <c r="B13" s="86" t="s">
        <v>211</v>
      </c>
      <c r="E13" s="93">
        <v>1</v>
      </c>
      <c r="I13" s="106"/>
      <c r="J13" s="106"/>
      <c r="K13" s="106"/>
      <c r="L13" s="106"/>
      <c r="M13" s="106"/>
      <c r="N13" s="106"/>
      <c r="O13" s="106"/>
      <c r="P13" s="106"/>
    </row>
    <row r="14" spans="1:18" x14ac:dyDescent="0.25">
      <c r="A14" s="105">
        <v>925</v>
      </c>
      <c r="B14" s="86" t="s">
        <v>212</v>
      </c>
      <c r="D14" s="108"/>
      <c r="E14" s="93">
        <v>2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8" x14ac:dyDescent="0.25">
      <c r="A15" s="105">
        <v>922</v>
      </c>
      <c r="B15" s="86" t="s">
        <v>213</v>
      </c>
      <c r="D15" s="109"/>
      <c r="E15" s="93">
        <v>3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8" x14ac:dyDescent="0.25">
      <c r="A16" s="105">
        <v>901</v>
      </c>
      <c r="B16" s="86" t="s">
        <v>214</v>
      </c>
      <c r="D16" s="108"/>
      <c r="E16" s="93">
        <v>5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 x14ac:dyDescent="0.25">
      <c r="A17" s="107">
        <v>30</v>
      </c>
      <c r="B17" s="86" t="s">
        <v>215</v>
      </c>
      <c r="D17" s="108"/>
      <c r="E17" s="93">
        <v>2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 x14ac:dyDescent="0.25">
      <c r="A18" s="107">
        <v>92</v>
      </c>
      <c r="B18" s="86" t="s">
        <v>216</v>
      </c>
      <c r="D18" s="108"/>
      <c r="E18" s="93">
        <v>3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x14ac:dyDescent="0.25">
      <c r="A19" s="105">
        <v>924</v>
      </c>
      <c r="B19" s="86" t="s">
        <v>217</v>
      </c>
      <c r="D19" s="109"/>
      <c r="E19" s="93">
        <v>2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 x14ac:dyDescent="0.25">
      <c r="A20" s="105">
        <v>923</v>
      </c>
      <c r="B20" s="86" t="s">
        <v>218</v>
      </c>
      <c r="D20" s="109"/>
      <c r="E20" s="93">
        <v>1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 x14ac:dyDescent="0.25">
      <c r="A21" s="107">
        <v>14</v>
      </c>
      <c r="B21" s="86" t="s">
        <v>219</v>
      </c>
      <c r="D21" s="108"/>
      <c r="E21" s="93">
        <v>1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x14ac:dyDescent="0.25">
      <c r="A22" s="107">
        <v>5</v>
      </c>
      <c r="B22" s="86" t="s">
        <v>220</v>
      </c>
      <c r="D22" s="108"/>
      <c r="E22" s="93">
        <v>4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x14ac:dyDescent="0.25">
      <c r="D23" s="109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x14ac:dyDescent="0.25">
      <c r="B24" s="110" t="s">
        <v>221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1:15" x14ac:dyDescent="0.25">
      <c r="A25" s="107">
        <v>11</v>
      </c>
      <c r="B25" s="86" t="s">
        <v>222</v>
      </c>
      <c r="C25" s="86"/>
      <c r="E25" s="93">
        <v>2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1:15" x14ac:dyDescent="0.25">
      <c r="A26" s="107">
        <v>12</v>
      </c>
      <c r="B26" s="86" t="s">
        <v>223</v>
      </c>
      <c r="E26" s="93">
        <v>2</v>
      </c>
    </row>
    <row r="27" spans="1:15" x14ac:dyDescent="0.25">
      <c r="A27" s="107">
        <v>94</v>
      </c>
      <c r="B27" s="86" t="s">
        <v>224</v>
      </c>
      <c r="E27" s="93">
        <v>1</v>
      </c>
    </row>
    <row r="28" spans="1:15" x14ac:dyDescent="0.25">
      <c r="B28" s="86" t="s">
        <v>225</v>
      </c>
      <c r="E28" s="93">
        <v>1</v>
      </c>
    </row>
    <row r="29" spans="1:15" x14ac:dyDescent="0.25">
      <c r="A29" s="107">
        <v>1</v>
      </c>
      <c r="B29" s="86" t="s">
        <v>226</v>
      </c>
      <c r="E29" s="93">
        <v>1</v>
      </c>
    </row>
    <row r="30" spans="1:15" x14ac:dyDescent="0.25">
      <c r="B30" s="86" t="s">
        <v>227</v>
      </c>
      <c r="E30" s="93">
        <v>0</v>
      </c>
    </row>
    <row r="32" spans="1:15" x14ac:dyDescent="0.25">
      <c r="B32" s="110" t="s">
        <v>228</v>
      </c>
      <c r="C32" s="110"/>
      <c r="D32" s="110"/>
      <c r="E32" s="111"/>
      <c r="F32" s="110"/>
      <c r="G32" s="110"/>
      <c r="H32" s="110"/>
      <c r="I32" s="110"/>
    </row>
    <row r="33" spans="1:13" x14ac:dyDescent="0.25">
      <c r="A33" s="105">
        <v>799</v>
      </c>
      <c r="B33" s="86" t="s">
        <v>229</v>
      </c>
      <c r="C33" s="86"/>
      <c r="D33" s="86"/>
      <c r="E33" s="93">
        <v>20</v>
      </c>
      <c r="F33" s="86"/>
      <c r="G33" s="86"/>
      <c r="H33" s="86"/>
      <c r="I33" s="86"/>
    </row>
    <row r="34" spans="1:13" x14ac:dyDescent="0.25">
      <c r="A34" s="107">
        <v>89</v>
      </c>
      <c r="B34" s="86" t="s">
        <v>230</v>
      </c>
      <c r="C34" s="86"/>
      <c r="D34" s="86"/>
      <c r="E34" s="93">
        <v>10</v>
      </c>
      <c r="F34" s="86"/>
      <c r="G34" s="86"/>
      <c r="H34" s="86"/>
      <c r="I34" s="86"/>
    </row>
    <row r="35" spans="1:13" x14ac:dyDescent="0.25">
      <c r="A35" s="105">
        <v>955</v>
      </c>
      <c r="B35" s="86" t="s">
        <v>231</v>
      </c>
      <c r="C35" s="86"/>
      <c r="D35" s="86"/>
      <c r="E35" s="93">
        <v>1</v>
      </c>
      <c r="F35" s="86"/>
      <c r="G35" s="86"/>
      <c r="H35" s="86"/>
      <c r="I35" s="86"/>
    </row>
    <row r="37" spans="1:13" x14ac:dyDescent="0.25">
      <c r="B37" s="110" t="s">
        <v>232</v>
      </c>
    </row>
    <row r="38" spans="1:13" x14ac:dyDescent="0.25">
      <c r="B38" s="86" t="s">
        <v>233</v>
      </c>
      <c r="E38" s="93">
        <v>4</v>
      </c>
    </row>
    <row r="39" spans="1:13" x14ac:dyDescent="0.25">
      <c r="A39" s="105">
        <v>304</v>
      </c>
      <c r="B39" s="86" t="s">
        <v>234</v>
      </c>
      <c r="C39" s="108"/>
      <c r="E39" s="93">
        <v>1</v>
      </c>
    </row>
    <row r="40" spans="1:13" x14ac:dyDescent="0.25">
      <c r="A40" s="105">
        <v>303</v>
      </c>
      <c r="B40" s="86" t="s">
        <v>235</v>
      </c>
      <c r="C40" s="108"/>
      <c r="E40" s="93">
        <v>1</v>
      </c>
    </row>
    <row r="41" spans="1:13" x14ac:dyDescent="0.25">
      <c r="A41" s="105">
        <v>302</v>
      </c>
      <c r="B41" s="86" t="s">
        <v>236</v>
      </c>
      <c r="C41" s="108"/>
      <c r="E41" s="93">
        <v>1</v>
      </c>
    </row>
    <row r="42" spans="1:13" x14ac:dyDescent="0.25">
      <c r="A42" s="105">
        <v>307</v>
      </c>
      <c r="B42" s="86" t="s">
        <v>237</v>
      </c>
      <c r="C42" s="110"/>
      <c r="D42" s="110"/>
      <c r="E42" s="93">
        <v>1</v>
      </c>
      <c r="F42" s="110"/>
      <c r="G42" s="110"/>
      <c r="H42" s="110"/>
      <c r="I42" s="110"/>
      <c r="J42" s="110"/>
      <c r="K42" s="110"/>
      <c r="L42" s="110"/>
      <c r="M42" s="110"/>
    </row>
    <row r="43" spans="1:13" x14ac:dyDescent="0.25">
      <c r="A43" s="105"/>
      <c r="B43" s="86" t="s">
        <v>238</v>
      </c>
      <c r="C43" s="110"/>
      <c r="D43" s="110"/>
      <c r="E43" s="93">
        <v>1</v>
      </c>
      <c r="F43" s="110"/>
      <c r="G43" s="110"/>
      <c r="H43" s="110"/>
      <c r="I43" s="110"/>
      <c r="J43" s="110"/>
      <c r="K43" s="110"/>
      <c r="L43" s="110"/>
      <c r="M43" s="110"/>
    </row>
    <row r="44" spans="1:13" x14ac:dyDescent="0.25">
      <c r="C44" s="86"/>
      <c r="D44" s="86"/>
      <c r="E44" s="102"/>
      <c r="F44" s="86"/>
      <c r="G44" s="86"/>
      <c r="H44" s="86"/>
      <c r="I44" s="86"/>
      <c r="J44" s="86"/>
      <c r="K44" s="86"/>
      <c r="L44" s="86"/>
      <c r="M44" s="86"/>
    </row>
    <row r="45" spans="1:13" x14ac:dyDescent="0.25">
      <c r="B45" s="110" t="s">
        <v>239</v>
      </c>
      <c r="C45" s="110"/>
      <c r="D45" s="110"/>
      <c r="E45" s="111"/>
      <c r="F45" s="110"/>
      <c r="G45" s="110"/>
    </row>
    <row r="46" spans="1:13" x14ac:dyDescent="0.25">
      <c r="A46" s="112">
        <v>950</v>
      </c>
      <c r="B46" s="86" t="s">
        <v>240</v>
      </c>
      <c r="C46" s="86"/>
      <c r="D46" s="86"/>
      <c r="E46" s="102">
        <v>0</v>
      </c>
      <c r="F46" s="86"/>
      <c r="G46" s="86"/>
    </row>
    <row r="48" spans="1:13" x14ac:dyDescent="0.25">
      <c r="B48" s="110" t="s">
        <v>241</v>
      </c>
      <c r="C48" s="110"/>
      <c r="D48" s="110"/>
      <c r="E48" s="111"/>
      <c r="F48" s="110"/>
      <c r="G48" s="110"/>
      <c r="H48" s="110"/>
      <c r="I48" s="110"/>
      <c r="J48" s="110"/>
      <c r="K48" s="110"/>
    </row>
    <row r="49" spans="1:11" x14ac:dyDescent="0.25">
      <c r="A49" s="105">
        <v>131</v>
      </c>
      <c r="B49" s="86" t="s">
        <v>242</v>
      </c>
      <c r="C49" s="86"/>
      <c r="D49" s="86"/>
      <c r="E49" s="93">
        <v>2</v>
      </c>
      <c r="F49" s="86"/>
      <c r="G49" s="86"/>
      <c r="H49" s="86"/>
      <c r="I49" s="86"/>
      <c r="J49" s="86"/>
      <c r="K49" s="86"/>
    </row>
    <row r="50" spans="1:11" x14ac:dyDescent="0.25">
      <c r="A50" s="105">
        <v>132</v>
      </c>
      <c r="B50" s="86" t="s">
        <v>243</v>
      </c>
      <c r="C50" s="86"/>
      <c r="D50" s="86"/>
      <c r="E50" s="93">
        <v>2</v>
      </c>
      <c r="F50" s="86"/>
      <c r="G50" s="86"/>
      <c r="H50" s="86"/>
      <c r="I50" s="86"/>
      <c r="J50" s="86"/>
      <c r="K50" s="86"/>
    </row>
    <row r="51" spans="1:11" x14ac:dyDescent="0.25">
      <c r="A51" s="105">
        <v>970</v>
      </c>
      <c r="B51" s="86" t="s">
        <v>244</v>
      </c>
      <c r="C51" s="86"/>
      <c r="D51" s="86"/>
      <c r="E51" s="93">
        <v>1</v>
      </c>
      <c r="F51" s="86"/>
      <c r="G51" s="86"/>
      <c r="H51" s="86"/>
      <c r="I51" s="86"/>
      <c r="J51" s="86"/>
      <c r="K51" s="86"/>
    </row>
    <row r="52" spans="1:11" x14ac:dyDescent="0.25">
      <c r="B52" s="86" t="s">
        <v>245</v>
      </c>
      <c r="C52" s="86"/>
      <c r="D52" s="86"/>
      <c r="E52" s="93">
        <v>1</v>
      </c>
      <c r="F52" s="86"/>
      <c r="G52" s="86"/>
      <c r="H52" s="86"/>
      <c r="I52" s="86"/>
      <c r="J52" s="86"/>
      <c r="K52" s="86"/>
    </row>
    <row r="53" spans="1:11" x14ac:dyDescent="0.25">
      <c r="A53" s="105">
        <v>111</v>
      </c>
      <c r="B53" s="86" t="s">
        <v>246</v>
      </c>
      <c r="C53" s="86"/>
      <c r="D53" s="86"/>
      <c r="E53" s="93">
        <v>2</v>
      </c>
      <c r="F53" s="86"/>
      <c r="G53" s="86"/>
      <c r="H53" s="86"/>
      <c r="I53" s="86"/>
      <c r="J53" s="86"/>
      <c r="K53" s="86"/>
    </row>
    <row r="54" spans="1:11" x14ac:dyDescent="0.25">
      <c r="A54" s="105">
        <v>501</v>
      </c>
      <c r="B54" s="86" t="s">
        <v>247</v>
      </c>
      <c r="C54" s="86"/>
      <c r="D54" s="86"/>
      <c r="E54" s="93">
        <v>4</v>
      </c>
      <c r="F54" s="86"/>
      <c r="G54" s="86"/>
      <c r="H54" s="86"/>
      <c r="I54" s="86"/>
      <c r="J54" s="86"/>
      <c r="K54" s="86"/>
    </row>
    <row r="56" spans="1:11" x14ac:dyDescent="0.25">
      <c r="B56" s="110" t="s">
        <v>248</v>
      </c>
    </row>
    <row r="57" spans="1:11" x14ac:dyDescent="0.25">
      <c r="A57" s="107">
        <v>93</v>
      </c>
      <c r="B57" s="86" t="s">
        <v>249</v>
      </c>
      <c r="E57" s="93">
        <v>3</v>
      </c>
    </row>
    <row r="58" spans="1:11" x14ac:dyDescent="0.25">
      <c r="A58" s="105">
        <v>954</v>
      </c>
      <c r="B58" s="86" t="s">
        <v>250</v>
      </c>
      <c r="E58" s="93">
        <v>2</v>
      </c>
    </row>
    <row r="59" spans="1:11" x14ac:dyDescent="0.25">
      <c r="A59" s="107">
        <v>91</v>
      </c>
      <c r="B59" s="86" t="s">
        <v>251</v>
      </c>
      <c r="E59" s="93">
        <v>0</v>
      </c>
    </row>
    <row r="60" spans="1:11" ht="13.5" thickBot="1" x14ac:dyDescent="0.3">
      <c r="D60" s="110" t="s">
        <v>206</v>
      </c>
      <c r="E60" s="113">
        <f>SUM(E12:E59)</f>
        <v>91</v>
      </c>
    </row>
    <row r="61" spans="1:11" ht="13.5" thickTop="1" x14ac:dyDescent="0.25"/>
  </sheetData>
  <mergeCells count="5">
    <mergeCell ref="A1:F1"/>
    <mergeCell ref="A2:F2"/>
    <mergeCell ref="A3:F3"/>
    <mergeCell ref="A9:F9"/>
    <mergeCell ref="A11:F11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3A6B-7756-49FE-845F-63297C78C797}">
  <dimension ref="A1:T1048576"/>
  <sheetViews>
    <sheetView tabSelected="1" topLeftCell="B1" zoomScale="98" zoomScaleNormal="98" workbookViewId="0">
      <selection activeCell="J136" sqref="J136"/>
    </sheetView>
  </sheetViews>
  <sheetFormatPr defaultRowHeight="15" x14ac:dyDescent="0.25"/>
  <cols>
    <col min="1" max="1" width="7.28515625" hidden="1" customWidth="1"/>
    <col min="2" max="2" width="23.28515625" customWidth="1"/>
    <col min="3" max="3" width="16" customWidth="1"/>
    <col min="4" max="5" width="18.28515625" customWidth="1"/>
    <col min="6" max="6" width="14.85546875" bestFit="1" customWidth="1"/>
    <col min="7" max="7" width="9.140625" customWidth="1"/>
    <col min="8" max="8" width="15.85546875" customWidth="1"/>
    <col min="9" max="9" width="15.5703125" customWidth="1"/>
    <col min="10" max="10" width="16.7109375" customWidth="1"/>
    <col min="11" max="11" width="12" customWidth="1"/>
    <col min="12" max="12" width="8.85546875" customWidth="1"/>
    <col min="13" max="13" width="11.42578125" customWidth="1"/>
    <col min="14" max="36" width="8.85546875" customWidth="1"/>
  </cols>
  <sheetData>
    <row r="1" spans="2:20" ht="18" x14ac:dyDescent="0.25">
      <c r="B1" s="114" t="s">
        <v>252</v>
      </c>
      <c r="C1" s="114"/>
      <c r="D1" s="114"/>
      <c r="E1" s="114"/>
      <c r="F1" s="114"/>
    </row>
    <row r="2" spans="2:20" x14ac:dyDescent="0.25">
      <c r="B2" s="115">
        <v>44398</v>
      </c>
      <c r="C2" s="115"/>
      <c r="D2" s="115"/>
      <c r="E2" s="115"/>
      <c r="F2" s="115"/>
    </row>
    <row r="4" spans="2:20" ht="15.75" x14ac:dyDescent="0.25">
      <c r="B4" s="116" t="s">
        <v>253</v>
      </c>
      <c r="C4" s="116"/>
      <c r="D4" s="116"/>
      <c r="E4" s="116"/>
      <c r="F4" s="116"/>
      <c r="J4" s="117" t="s">
        <v>254</v>
      </c>
      <c r="K4" s="117"/>
      <c r="L4" s="117"/>
      <c r="M4" s="117"/>
    </row>
    <row r="5" spans="2:20" ht="15.75" thickBot="1" x14ac:dyDescent="0.3">
      <c r="C5" s="118" t="s">
        <v>255</v>
      </c>
      <c r="D5" s="118" t="s">
        <v>256</v>
      </c>
      <c r="E5" s="118" t="s">
        <v>10</v>
      </c>
    </row>
    <row r="6" spans="2:20" x14ac:dyDescent="0.25">
      <c r="C6" s="119"/>
      <c r="D6" s="120"/>
      <c r="E6" s="121"/>
      <c r="J6" s="122"/>
      <c r="K6" s="123"/>
      <c r="L6" s="123" t="s">
        <v>257</v>
      </c>
      <c r="M6" s="124"/>
      <c r="O6" s="125" t="s">
        <v>258</v>
      </c>
      <c r="P6" s="126"/>
      <c r="Q6" s="127"/>
      <c r="R6" s="125" t="s">
        <v>259</v>
      </c>
      <c r="S6" s="126"/>
      <c r="T6" s="127"/>
    </row>
    <row r="7" spans="2:20" x14ac:dyDescent="0.25">
      <c r="C7" s="128" t="s">
        <v>260</v>
      </c>
      <c r="D7" s="129">
        <v>7</v>
      </c>
      <c r="E7" s="130">
        <v>3696.45</v>
      </c>
      <c r="J7" s="131" t="s">
        <v>261</v>
      </c>
      <c r="K7" s="132">
        <f>639.57+53.79+680.05+121.9+399.63</f>
        <v>1894.94</v>
      </c>
      <c r="L7" s="133">
        <f>68.42*50.33%</f>
        <v>34.435786</v>
      </c>
      <c r="M7" s="134">
        <f>+K7-L7</f>
        <v>1860.504214</v>
      </c>
      <c r="O7" s="135" t="s">
        <v>262</v>
      </c>
      <c r="Q7" s="136"/>
      <c r="R7" s="137">
        <v>22</v>
      </c>
      <c r="T7" s="136"/>
    </row>
    <row r="8" spans="2:20" x14ac:dyDescent="0.25">
      <c r="C8" s="138" t="s">
        <v>263</v>
      </c>
      <c r="D8" s="129">
        <v>1</v>
      </c>
      <c r="E8" s="139"/>
      <c r="J8" s="140" t="s">
        <v>264</v>
      </c>
      <c r="K8" s="141">
        <f>719.78+1150.15</f>
        <v>1869.93</v>
      </c>
      <c r="L8" s="133">
        <f>68.42*49.67%</f>
        <v>33.984214000000001</v>
      </c>
      <c r="M8" s="134">
        <f>+K8-L8</f>
        <v>1835.945786</v>
      </c>
      <c r="O8" s="135" t="s">
        <v>265</v>
      </c>
      <c r="Q8" s="136"/>
      <c r="R8" s="137">
        <v>25</v>
      </c>
      <c r="T8" s="136"/>
    </row>
    <row r="9" spans="2:20" x14ac:dyDescent="0.25">
      <c r="C9" s="142" t="s">
        <v>266</v>
      </c>
      <c r="D9" s="143"/>
      <c r="E9" s="144">
        <f>SUM(E7:E8)</f>
        <v>3696.45</v>
      </c>
      <c r="J9" s="145"/>
      <c r="K9" s="146"/>
      <c r="L9" s="146"/>
      <c r="M9" s="134"/>
      <c r="O9" s="137">
        <v>17</v>
      </c>
      <c r="P9">
        <v>18</v>
      </c>
      <c r="Q9" s="136"/>
      <c r="R9" s="137"/>
      <c r="T9" s="136"/>
    </row>
    <row r="10" spans="2:20" x14ac:dyDescent="0.25">
      <c r="C10" s="147"/>
      <c r="D10" s="148"/>
      <c r="E10" s="149"/>
      <c r="J10" s="145" t="s">
        <v>267</v>
      </c>
      <c r="K10" s="132">
        <f>SUM(K7:K8)</f>
        <v>3764.87</v>
      </c>
      <c r="L10" s="133">
        <f>+L8+L7</f>
        <v>68.42</v>
      </c>
      <c r="M10" s="134">
        <f>SUM(M7:M8)</f>
        <v>3696.45</v>
      </c>
      <c r="O10" s="137">
        <v>23</v>
      </c>
      <c r="P10">
        <v>20</v>
      </c>
      <c r="Q10" s="136"/>
      <c r="R10" s="137"/>
      <c r="T10" s="136"/>
    </row>
    <row r="11" spans="2:20" x14ac:dyDescent="0.25">
      <c r="D11" s="150"/>
      <c r="E11" s="151"/>
      <c r="J11" s="145"/>
      <c r="K11" s="146"/>
      <c r="L11" s="146"/>
      <c r="M11" s="134"/>
      <c r="O11" s="137">
        <v>29</v>
      </c>
      <c r="P11">
        <v>24</v>
      </c>
      <c r="R11" t="s">
        <v>268</v>
      </c>
      <c r="S11">
        <v>83350</v>
      </c>
    </row>
    <row r="12" spans="2:20" ht="15.75" thickBot="1" x14ac:dyDescent="0.3">
      <c r="B12" s="116" t="s">
        <v>269</v>
      </c>
      <c r="C12" s="116"/>
      <c r="D12" s="116"/>
      <c r="E12" s="116"/>
      <c r="F12" s="116"/>
      <c r="J12" s="152"/>
      <c r="K12" s="153"/>
      <c r="L12" s="153"/>
      <c r="M12" s="154"/>
      <c r="R12" s="143" t="s">
        <v>270</v>
      </c>
      <c r="S12" s="143" t="s">
        <v>271</v>
      </c>
    </row>
    <row r="13" spans="2:20" x14ac:dyDescent="0.25">
      <c r="B13" s="116" t="s">
        <v>272</v>
      </c>
      <c r="C13" s="116"/>
      <c r="D13" s="116"/>
      <c r="E13" s="116"/>
      <c r="F13" s="116"/>
      <c r="G13" s="155"/>
    </row>
    <row r="14" spans="2:20" x14ac:dyDescent="0.25">
      <c r="B14" s="116" t="s">
        <v>273</v>
      </c>
      <c r="C14" s="116"/>
      <c r="D14" s="116"/>
      <c r="E14" s="116"/>
      <c r="F14" s="116"/>
      <c r="G14" s="155"/>
      <c r="I14" s="156"/>
    </row>
    <row r="15" spans="2:20" x14ac:dyDescent="0.25">
      <c r="B15" s="155"/>
      <c r="C15" s="155"/>
      <c r="D15" s="155"/>
      <c r="E15" s="155"/>
      <c r="F15" s="155"/>
      <c r="G15" s="155"/>
    </row>
    <row r="16" spans="2:20" x14ac:dyDescent="0.25">
      <c r="B16" s="118" t="s">
        <v>274</v>
      </c>
      <c r="C16" s="118" t="s">
        <v>275</v>
      </c>
      <c r="D16" s="118" t="s">
        <v>202</v>
      </c>
      <c r="E16" s="118" t="s">
        <v>209</v>
      </c>
      <c r="F16" s="118" t="s">
        <v>276</v>
      </c>
    </row>
    <row r="17" spans="2:11" hidden="1" x14ac:dyDescent="0.25">
      <c r="B17" s="157" t="s">
        <v>277</v>
      </c>
      <c r="C17" s="158"/>
      <c r="D17" s="157" t="s">
        <v>278</v>
      </c>
      <c r="E17" s="157" t="s">
        <v>279</v>
      </c>
      <c r="F17" s="159"/>
    </row>
    <row r="18" spans="2:11" hidden="1" x14ac:dyDescent="0.25">
      <c r="B18" s="157" t="s">
        <v>277</v>
      </c>
      <c r="C18" s="158"/>
      <c r="D18" s="157" t="s">
        <v>278</v>
      </c>
      <c r="E18" s="157" t="s">
        <v>279</v>
      </c>
      <c r="F18" s="159"/>
    </row>
    <row r="19" spans="2:11" hidden="1" x14ac:dyDescent="0.25">
      <c r="B19" s="157" t="s">
        <v>277</v>
      </c>
      <c r="C19" s="158"/>
      <c r="D19" s="157" t="s">
        <v>278</v>
      </c>
      <c r="E19" s="157" t="s">
        <v>279</v>
      </c>
      <c r="F19" s="159"/>
    </row>
    <row r="20" spans="2:11" hidden="1" x14ac:dyDescent="0.25">
      <c r="B20" s="157" t="s">
        <v>277</v>
      </c>
      <c r="C20" s="158"/>
      <c r="D20" s="157" t="s">
        <v>278</v>
      </c>
      <c r="E20" s="157" t="s">
        <v>279</v>
      </c>
      <c r="F20" s="159"/>
    </row>
    <row r="21" spans="2:11" hidden="1" x14ac:dyDescent="0.25">
      <c r="B21" s="157" t="s">
        <v>277</v>
      </c>
      <c r="C21" s="158"/>
      <c r="D21" s="157" t="s">
        <v>278</v>
      </c>
      <c r="E21" s="157" t="s">
        <v>279</v>
      </c>
      <c r="F21" s="159"/>
    </row>
    <row r="22" spans="2:11" hidden="1" x14ac:dyDescent="0.25">
      <c r="B22" s="157" t="s">
        <v>277</v>
      </c>
      <c r="C22" s="158"/>
      <c r="D22" s="157" t="s">
        <v>278</v>
      </c>
      <c r="E22" s="157" t="s">
        <v>279</v>
      </c>
      <c r="F22" s="159"/>
    </row>
    <row r="23" spans="2:11" hidden="1" x14ac:dyDescent="0.25">
      <c r="B23" s="157" t="s">
        <v>277</v>
      </c>
      <c r="C23" s="158"/>
      <c r="D23" s="157" t="s">
        <v>278</v>
      </c>
      <c r="E23" s="157" t="s">
        <v>279</v>
      </c>
      <c r="F23" s="159"/>
    </row>
    <row r="24" spans="2:11" hidden="1" x14ac:dyDescent="0.25">
      <c r="B24" s="157" t="s">
        <v>277</v>
      </c>
      <c r="C24" s="158"/>
      <c r="D24" s="157" t="s">
        <v>278</v>
      </c>
      <c r="E24" s="157" t="s">
        <v>279</v>
      </c>
      <c r="F24" s="159"/>
    </row>
    <row r="25" spans="2:11" hidden="1" x14ac:dyDescent="0.25">
      <c r="B25" s="157" t="s">
        <v>277</v>
      </c>
      <c r="C25" s="158"/>
      <c r="D25" s="157" t="s">
        <v>278</v>
      </c>
      <c r="E25" s="157" t="s">
        <v>279</v>
      </c>
      <c r="F25" s="159"/>
    </row>
    <row r="26" spans="2:11" hidden="1" x14ac:dyDescent="0.25">
      <c r="B26" s="157" t="s">
        <v>277</v>
      </c>
      <c r="C26" s="158"/>
      <c r="D26" s="160" t="s">
        <v>278</v>
      </c>
      <c r="E26" s="160" t="s">
        <v>279</v>
      </c>
      <c r="F26" s="159"/>
    </row>
    <row r="27" spans="2:11" hidden="1" x14ac:dyDescent="0.25">
      <c r="B27" s="157" t="s">
        <v>277</v>
      </c>
      <c r="C27" s="158"/>
      <c r="D27" s="160" t="s">
        <v>278</v>
      </c>
      <c r="E27" s="160" t="s">
        <v>279</v>
      </c>
      <c r="F27" s="159"/>
    </row>
    <row r="28" spans="2:11" hidden="1" x14ac:dyDescent="0.25">
      <c r="B28" s="157" t="s">
        <v>277</v>
      </c>
      <c r="C28" s="158"/>
      <c r="D28" s="160" t="s">
        <v>278</v>
      </c>
      <c r="E28" s="160" t="s">
        <v>279</v>
      </c>
      <c r="F28" s="159"/>
    </row>
    <row r="29" spans="2:11" hidden="1" x14ac:dyDescent="0.25">
      <c r="B29" s="157" t="s">
        <v>277</v>
      </c>
      <c r="C29" s="158"/>
      <c r="D29" s="160" t="s">
        <v>278</v>
      </c>
      <c r="E29" s="160" t="s">
        <v>279</v>
      </c>
      <c r="F29" s="159" t="s">
        <v>2</v>
      </c>
    </row>
    <row r="30" spans="2:11" hidden="1" x14ac:dyDescent="0.25">
      <c r="B30" s="157" t="s">
        <v>277</v>
      </c>
      <c r="C30" s="158"/>
      <c r="D30" s="160" t="s">
        <v>278</v>
      </c>
      <c r="E30" s="160" t="s">
        <v>279</v>
      </c>
      <c r="F30" s="159"/>
    </row>
    <row r="31" spans="2:11" hidden="1" x14ac:dyDescent="0.25">
      <c r="B31" s="157" t="s">
        <v>277</v>
      </c>
      <c r="C31" s="158"/>
      <c r="D31" s="160" t="s">
        <v>278</v>
      </c>
      <c r="E31" s="160" t="s">
        <v>279</v>
      </c>
      <c r="F31" s="159"/>
      <c r="K31" t="s">
        <v>2</v>
      </c>
    </row>
    <row r="32" spans="2:11" hidden="1" x14ac:dyDescent="0.25">
      <c r="B32" s="157" t="s">
        <v>277</v>
      </c>
      <c r="C32" s="158"/>
      <c r="D32" s="160" t="s">
        <v>278</v>
      </c>
      <c r="E32" s="160" t="s">
        <v>279</v>
      </c>
      <c r="F32" s="159"/>
    </row>
    <row r="33" spans="2:6" hidden="1" x14ac:dyDescent="0.25">
      <c r="B33" s="157" t="s">
        <v>277</v>
      </c>
      <c r="C33" s="158"/>
      <c r="D33" s="160" t="s">
        <v>278</v>
      </c>
      <c r="E33" s="160" t="s">
        <v>279</v>
      </c>
      <c r="F33" s="159"/>
    </row>
    <row r="34" spans="2:6" hidden="1" x14ac:dyDescent="0.25">
      <c r="B34" s="157" t="s">
        <v>277</v>
      </c>
      <c r="C34" s="158"/>
      <c r="D34" s="160" t="s">
        <v>278</v>
      </c>
      <c r="E34" s="160" t="s">
        <v>279</v>
      </c>
      <c r="F34" s="159"/>
    </row>
    <row r="35" spans="2:6" hidden="1" x14ac:dyDescent="0.25">
      <c r="B35" s="157" t="s">
        <v>277</v>
      </c>
      <c r="C35" s="158"/>
      <c r="D35" s="157" t="s">
        <v>278</v>
      </c>
      <c r="E35" s="157" t="s">
        <v>279</v>
      </c>
      <c r="F35" s="159"/>
    </row>
    <row r="36" spans="2:6" hidden="1" x14ac:dyDescent="0.25">
      <c r="B36" s="157" t="s">
        <v>277</v>
      </c>
      <c r="C36" s="158"/>
      <c r="D36" s="157" t="s">
        <v>278</v>
      </c>
      <c r="E36" s="157" t="s">
        <v>279</v>
      </c>
      <c r="F36" s="159"/>
    </row>
    <row r="37" spans="2:6" hidden="1" x14ac:dyDescent="0.25">
      <c r="B37" s="157" t="s">
        <v>277</v>
      </c>
      <c r="C37" s="158"/>
      <c r="D37" s="157" t="s">
        <v>278</v>
      </c>
      <c r="E37" s="157" t="s">
        <v>279</v>
      </c>
      <c r="F37" s="159"/>
    </row>
    <row r="38" spans="2:6" hidden="1" x14ac:dyDescent="0.25">
      <c r="B38" s="157" t="s">
        <v>280</v>
      </c>
      <c r="C38" s="158"/>
      <c r="D38" s="157" t="s">
        <v>278</v>
      </c>
      <c r="E38" s="157" t="s">
        <v>279</v>
      </c>
      <c r="F38" s="159"/>
    </row>
    <row r="39" spans="2:6" hidden="1" x14ac:dyDescent="0.25">
      <c r="B39" s="157" t="s">
        <v>280</v>
      </c>
      <c r="C39" s="158"/>
      <c r="D39" s="157" t="s">
        <v>278</v>
      </c>
      <c r="E39" s="157" t="s">
        <v>279</v>
      </c>
      <c r="F39" s="159"/>
    </row>
    <row r="40" spans="2:6" hidden="1" x14ac:dyDescent="0.25">
      <c r="B40" s="157" t="s">
        <v>280</v>
      </c>
      <c r="C40" s="158"/>
      <c r="D40" s="157" t="s">
        <v>278</v>
      </c>
      <c r="E40" s="157" t="s">
        <v>279</v>
      </c>
      <c r="F40" s="159"/>
    </row>
    <row r="41" spans="2:6" hidden="1" x14ac:dyDescent="0.25">
      <c r="B41" s="157" t="s">
        <v>280</v>
      </c>
      <c r="C41" s="158"/>
      <c r="D41" s="157" t="s">
        <v>278</v>
      </c>
      <c r="E41" s="157" t="s">
        <v>279</v>
      </c>
      <c r="F41" s="159"/>
    </row>
    <row r="42" spans="2:6" hidden="1" x14ac:dyDescent="0.25">
      <c r="B42" s="157" t="s">
        <v>280</v>
      </c>
      <c r="C42" s="158"/>
      <c r="D42" s="157" t="s">
        <v>278</v>
      </c>
      <c r="E42" s="157" t="s">
        <v>279</v>
      </c>
      <c r="F42" s="159"/>
    </row>
    <row r="43" spans="2:6" hidden="1" x14ac:dyDescent="0.25">
      <c r="B43" s="157" t="s">
        <v>280</v>
      </c>
      <c r="C43" s="158"/>
      <c r="D43" s="157" t="s">
        <v>278</v>
      </c>
      <c r="E43" s="157" t="s">
        <v>279</v>
      </c>
      <c r="F43" s="159"/>
    </row>
    <row r="44" spans="2:6" hidden="1" x14ac:dyDescent="0.25">
      <c r="B44" s="157" t="s">
        <v>280</v>
      </c>
      <c r="C44" s="158"/>
      <c r="D44" s="157" t="s">
        <v>278</v>
      </c>
      <c r="E44" s="157" t="s">
        <v>279</v>
      </c>
      <c r="F44" s="159"/>
    </row>
    <row r="45" spans="2:6" hidden="1" x14ac:dyDescent="0.25">
      <c r="B45" s="157" t="s">
        <v>280</v>
      </c>
      <c r="C45" s="158"/>
      <c r="D45" s="157" t="s">
        <v>278</v>
      </c>
      <c r="E45" s="157" t="s">
        <v>279</v>
      </c>
      <c r="F45" s="159"/>
    </row>
    <row r="46" spans="2:6" hidden="1" x14ac:dyDescent="0.25">
      <c r="B46" s="157" t="s">
        <v>280</v>
      </c>
      <c r="C46" s="158"/>
      <c r="D46" s="157" t="s">
        <v>278</v>
      </c>
      <c r="E46" s="157" t="s">
        <v>279</v>
      </c>
      <c r="F46" s="159"/>
    </row>
    <row r="47" spans="2:6" hidden="1" x14ac:dyDescent="0.25">
      <c r="B47" s="157" t="s">
        <v>280</v>
      </c>
      <c r="C47" s="158"/>
      <c r="D47" s="157" t="s">
        <v>278</v>
      </c>
      <c r="E47" s="157" t="s">
        <v>279</v>
      </c>
      <c r="F47" s="159"/>
    </row>
    <row r="48" spans="2:6" hidden="1" x14ac:dyDescent="0.25">
      <c r="B48" s="157" t="s">
        <v>280</v>
      </c>
      <c r="C48" s="158"/>
      <c r="D48" s="157" t="s">
        <v>278</v>
      </c>
      <c r="E48" s="157" t="s">
        <v>279</v>
      </c>
      <c r="F48" s="159"/>
    </row>
    <row r="49" spans="2:6" hidden="1" x14ac:dyDescent="0.25">
      <c r="B49" s="157" t="s">
        <v>280</v>
      </c>
      <c r="C49" s="158"/>
      <c r="D49" s="157" t="s">
        <v>278</v>
      </c>
      <c r="E49" s="157" t="s">
        <v>279</v>
      </c>
      <c r="F49" s="159"/>
    </row>
    <row r="50" spans="2:6" hidden="1" x14ac:dyDescent="0.25">
      <c r="B50" s="157" t="s">
        <v>280</v>
      </c>
      <c r="C50" s="158"/>
      <c r="D50" s="157" t="s">
        <v>278</v>
      </c>
      <c r="E50" s="157" t="s">
        <v>279</v>
      </c>
      <c r="F50" s="159"/>
    </row>
    <row r="51" spans="2:6" hidden="1" x14ac:dyDescent="0.25">
      <c r="B51" s="157" t="s">
        <v>280</v>
      </c>
      <c r="C51" s="158"/>
      <c r="D51" s="157" t="s">
        <v>278</v>
      </c>
      <c r="E51" s="157" t="s">
        <v>279</v>
      </c>
      <c r="F51" s="159"/>
    </row>
    <row r="52" spans="2:6" hidden="1" x14ac:dyDescent="0.25">
      <c r="B52" s="157" t="s">
        <v>280</v>
      </c>
      <c r="C52" s="158"/>
      <c r="D52" s="157" t="s">
        <v>278</v>
      </c>
      <c r="E52" s="157" t="s">
        <v>279</v>
      </c>
      <c r="F52" s="159"/>
    </row>
    <row r="53" spans="2:6" hidden="1" x14ac:dyDescent="0.25">
      <c r="B53" s="157" t="s">
        <v>280</v>
      </c>
      <c r="C53" s="158"/>
      <c r="D53" s="157" t="s">
        <v>278</v>
      </c>
      <c r="E53" s="157" t="s">
        <v>279</v>
      </c>
      <c r="F53" s="159"/>
    </row>
    <row r="54" spans="2:6" hidden="1" x14ac:dyDescent="0.25">
      <c r="B54" s="157" t="s">
        <v>280</v>
      </c>
      <c r="C54" s="158"/>
      <c r="D54" s="157" t="s">
        <v>278</v>
      </c>
      <c r="E54" s="157" t="s">
        <v>279</v>
      </c>
      <c r="F54" s="159"/>
    </row>
    <row r="55" spans="2:6" hidden="1" x14ac:dyDescent="0.25">
      <c r="B55" s="157" t="s">
        <v>280</v>
      </c>
      <c r="C55" s="158"/>
      <c r="D55" s="157" t="s">
        <v>278</v>
      </c>
      <c r="E55" s="157" t="s">
        <v>279</v>
      </c>
      <c r="F55" s="159"/>
    </row>
    <row r="56" spans="2:6" hidden="1" x14ac:dyDescent="0.25">
      <c r="B56" s="157" t="s">
        <v>280</v>
      </c>
      <c r="C56" s="158"/>
      <c r="D56" s="157" t="s">
        <v>278</v>
      </c>
      <c r="E56" s="157" t="s">
        <v>279</v>
      </c>
      <c r="F56" s="159"/>
    </row>
    <row r="57" spans="2:6" hidden="1" x14ac:dyDescent="0.25">
      <c r="B57" s="157" t="s">
        <v>280</v>
      </c>
      <c r="C57" s="158"/>
      <c r="D57" s="157" t="s">
        <v>278</v>
      </c>
      <c r="E57" s="157" t="s">
        <v>279</v>
      </c>
      <c r="F57" s="159"/>
    </row>
    <row r="58" spans="2:6" hidden="1" x14ac:dyDescent="0.25">
      <c r="B58" s="157" t="s">
        <v>280</v>
      </c>
      <c r="C58" s="158"/>
      <c r="D58" s="157" t="s">
        <v>278</v>
      </c>
      <c r="E58" s="157" t="s">
        <v>279</v>
      </c>
      <c r="F58" s="159"/>
    </row>
    <row r="59" spans="2:6" hidden="1" x14ac:dyDescent="0.25">
      <c r="B59" s="157" t="s">
        <v>280</v>
      </c>
      <c r="C59" s="158"/>
      <c r="D59" s="157" t="s">
        <v>278</v>
      </c>
      <c r="E59" s="157" t="s">
        <v>279</v>
      </c>
      <c r="F59" s="159"/>
    </row>
    <row r="60" spans="2:6" hidden="1" x14ac:dyDescent="0.25">
      <c r="B60" s="157" t="s">
        <v>280</v>
      </c>
      <c r="C60" s="158"/>
      <c r="D60" s="157" t="s">
        <v>278</v>
      </c>
      <c r="E60" s="157" t="s">
        <v>279</v>
      </c>
      <c r="F60" s="159"/>
    </row>
    <row r="61" spans="2:6" hidden="1" x14ac:dyDescent="0.25">
      <c r="B61" s="157"/>
      <c r="C61" s="158"/>
      <c r="D61" s="157"/>
      <c r="E61" s="157"/>
      <c r="F61" s="159"/>
    </row>
    <row r="62" spans="2:6" hidden="1" x14ac:dyDescent="0.25">
      <c r="B62" s="157" t="s">
        <v>281</v>
      </c>
      <c r="C62" s="158"/>
      <c r="D62" s="157" t="s">
        <v>278</v>
      </c>
      <c r="E62" s="157" t="s">
        <v>279</v>
      </c>
      <c r="F62" s="159"/>
    </row>
    <row r="63" spans="2:6" hidden="1" x14ac:dyDescent="0.25">
      <c r="B63" s="157" t="s">
        <v>281</v>
      </c>
      <c r="C63" s="158"/>
      <c r="D63" s="157" t="s">
        <v>278</v>
      </c>
      <c r="E63" s="157" t="s">
        <v>279</v>
      </c>
      <c r="F63" s="159"/>
    </row>
    <row r="64" spans="2:6" hidden="1" x14ac:dyDescent="0.25">
      <c r="B64" s="157" t="s">
        <v>281</v>
      </c>
      <c r="C64" s="158"/>
      <c r="D64" s="157" t="s">
        <v>278</v>
      </c>
      <c r="E64" s="157" t="s">
        <v>279</v>
      </c>
      <c r="F64" s="159"/>
    </row>
    <row r="65" spans="2:6" hidden="1" x14ac:dyDescent="0.25">
      <c r="B65" s="157" t="s">
        <v>281</v>
      </c>
      <c r="C65" s="158"/>
      <c r="D65" s="157" t="s">
        <v>278</v>
      </c>
      <c r="E65" s="157" t="s">
        <v>279</v>
      </c>
      <c r="F65" s="159"/>
    </row>
    <row r="66" spans="2:6" hidden="1" x14ac:dyDescent="0.25">
      <c r="B66" s="157" t="s">
        <v>281</v>
      </c>
      <c r="C66" s="158"/>
      <c r="D66" s="157" t="s">
        <v>278</v>
      </c>
      <c r="E66" s="157" t="s">
        <v>279</v>
      </c>
      <c r="F66" s="159"/>
    </row>
    <row r="67" spans="2:6" hidden="1" x14ac:dyDescent="0.25">
      <c r="B67" s="157" t="s">
        <v>281</v>
      </c>
      <c r="C67" s="158"/>
      <c r="D67" s="157" t="s">
        <v>278</v>
      </c>
      <c r="E67" s="157" t="s">
        <v>279</v>
      </c>
      <c r="F67" s="159"/>
    </row>
    <row r="68" spans="2:6" hidden="1" x14ac:dyDescent="0.25">
      <c r="B68" s="157" t="s">
        <v>281</v>
      </c>
      <c r="C68" s="158"/>
      <c r="D68" s="157" t="s">
        <v>278</v>
      </c>
      <c r="E68" s="157" t="s">
        <v>279</v>
      </c>
      <c r="F68" s="159"/>
    </row>
    <row r="69" spans="2:6" hidden="1" x14ac:dyDescent="0.25">
      <c r="B69" s="157" t="s">
        <v>281</v>
      </c>
      <c r="C69" s="158"/>
      <c r="D69" s="157" t="s">
        <v>278</v>
      </c>
      <c r="E69" s="157" t="s">
        <v>279</v>
      </c>
      <c r="F69" s="159"/>
    </row>
    <row r="70" spans="2:6" hidden="1" x14ac:dyDescent="0.25">
      <c r="B70" s="157" t="s">
        <v>281</v>
      </c>
      <c r="C70" s="158"/>
      <c r="D70" s="157" t="s">
        <v>278</v>
      </c>
      <c r="E70" s="157" t="s">
        <v>279</v>
      </c>
      <c r="F70" s="159"/>
    </row>
    <row r="71" spans="2:6" hidden="1" x14ac:dyDescent="0.25">
      <c r="B71" s="157" t="s">
        <v>281</v>
      </c>
      <c r="C71" s="158"/>
      <c r="D71" s="157" t="s">
        <v>278</v>
      </c>
      <c r="E71" s="157" t="s">
        <v>279</v>
      </c>
      <c r="F71" s="159"/>
    </row>
    <row r="72" spans="2:6" hidden="1" x14ac:dyDescent="0.25">
      <c r="B72" s="157" t="s">
        <v>281</v>
      </c>
      <c r="C72" s="158"/>
      <c r="D72" s="157" t="s">
        <v>278</v>
      </c>
      <c r="E72" s="157" t="s">
        <v>279</v>
      </c>
      <c r="F72" s="159"/>
    </row>
    <row r="73" spans="2:6" hidden="1" x14ac:dyDescent="0.25">
      <c r="B73" s="157" t="s">
        <v>281</v>
      </c>
      <c r="C73" s="158"/>
      <c r="D73" s="157" t="s">
        <v>278</v>
      </c>
      <c r="E73" s="157" t="s">
        <v>279</v>
      </c>
      <c r="F73" s="159"/>
    </row>
    <row r="74" spans="2:6" hidden="1" x14ac:dyDescent="0.25">
      <c r="B74" s="157" t="s">
        <v>281</v>
      </c>
      <c r="C74" s="158"/>
      <c r="D74" s="157" t="s">
        <v>278</v>
      </c>
      <c r="E74" s="157" t="s">
        <v>279</v>
      </c>
      <c r="F74" s="159"/>
    </row>
    <row r="75" spans="2:6" hidden="1" x14ac:dyDescent="0.25">
      <c r="B75" s="157" t="s">
        <v>281</v>
      </c>
      <c r="C75" s="158"/>
      <c r="D75" s="157" t="s">
        <v>278</v>
      </c>
      <c r="E75" s="157" t="s">
        <v>279</v>
      </c>
      <c r="F75" s="159"/>
    </row>
    <row r="76" spans="2:6" hidden="1" x14ac:dyDescent="0.25">
      <c r="B76" s="157" t="s">
        <v>281</v>
      </c>
      <c r="C76" s="158"/>
      <c r="D76" s="157" t="s">
        <v>278</v>
      </c>
      <c r="E76" s="157" t="s">
        <v>279</v>
      </c>
      <c r="F76" s="159"/>
    </row>
    <row r="77" spans="2:6" hidden="1" x14ac:dyDescent="0.25">
      <c r="B77" s="157" t="s">
        <v>281</v>
      </c>
      <c r="C77" s="158"/>
      <c r="D77" s="157" t="s">
        <v>278</v>
      </c>
      <c r="E77" s="157" t="s">
        <v>279</v>
      </c>
      <c r="F77" s="159"/>
    </row>
    <row r="78" spans="2:6" hidden="1" x14ac:dyDescent="0.25">
      <c r="B78" s="157" t="s">
        <v>281</v>
      </c>
      <c r="C78" s="158"/>
      <c r="D78" s="157" t="s">
        <v>278</v>
      </c>
      <c r="E78" s="157" t="s">
        <v>279</v>
      </c>
      <c r="F78" s="159"/>
    </row>
    <row r="79" spans="2:6" hidden="1" x14ac:dyDescent="0.25">
      <c r="B79" s="157" t="s">
        <v>281</v>
      </c>
      <c r="C79" s="158"/>
      <c r="D79" s="157" t="s">
        <v>278</v>
      </c>
      <c r="E79" s="157" t="s">
        <v>279</v>
      </c>
      <c r="F79" s="159"/>
    </row>
    <row r="80" spans="2:6" hidden="1" x14ac:dyDescent="0.25">
      <c r="B80" s="157" t="s">
        <v>281</v>
      </c>
      <c r="C80" s="158"/>
      <c r="D80" s="157" t="s">
        <v>278</v>
      </c>
      <c r="E80" s="157" t="s">
        <v>279</v>
      </c>
      <c r="F80" s="159"/>
    </row>
    <row r="81" spans="2:6" hidden="1" x14ac:dyDescent="0.25">
      <c r="B81" s="157" t="s">
        <v>281</v>
      </c>
      <c r="C81" s="158"/>
      <c r="D81" s="157" t="s">
        <v>278</v>
      </c>
      <c r="E81" s="157" t="s">
        <v>279</v>
      </c>
      <c r="F81" s="159"/>
    </row>
    <row r="82" spans="2:6" hidden="1" x14ac:dyDescent="0.25">
      <c r="B82" s="157" t="s">
        <v>281</v>
      </c>
      <c r="C82" s="158"/>
      <c r="D82" s="157" t="s">
        <v>278</v>
      </c>
      <c r="E82" s="157" t="s">
        <v>279</v>
      </c>
      <c r="F82" s="159"/>
    </row>
    <row r="83" spans="2:6" hidden="1" x14ac:dyDescent="0.25">
      <c r="B83" s="157" t="s">
        <v>281</v>
      </c>
      <c r="C83" s="158"/>
      <c r="D83" s="157" t="s">
        <v>278</v>
      </c>
      <c r="E83" s="157" t="s">
        <v>279</v>
      </c>
      <c r="F83" s="159"/>
    </row>
    <row r="84" spans="2:6" hidden="1" x14ac:dyDescent="0.25">
      <c r="B84" s="157" t="s">
        <v>281</v>
      </c>
      <c r="C84" s="158"/>
      <c r="D84" s="157" t="s">
        <v>278</v>
      </c>
      <c r="E84" s="157" t="s">
        <v>279</v>
      </c>
      <c r="F84" s="159"/>
    </row>
    <row r="85" spans="2:6" hidden="1" x14ac:dyDescent="0.25">
      <c r="B85" s="157" t="s">
        <v>281</v>
      </c>
      <c r="C85" s="158"/>
      <c r="D85" s="157" t="s">
        <v>278</v>
      </c>
      <c r="E85" s="157" t="s">
        <v>279</v>
      </c>
      <c r="F85" s="159"/>
    </row>
    <row r="86" spans="2:6" hidden="1" x14ac:dyDescent="0.25">
      <c r="B86" s="157" t="s">
        <v>281</v>
      </c>
      <c r="C86" s="158"/>
      <c r="D86" s="157" t="s">
        <v>278</v>
      </c>
      <c r="E86" s="157" t="s">
        <v>279</v>
      </c>
      <c r="F86" s="159"/>
    </row>
    <row r="87" spans="2:6" hidden="1" x14ac:dyDescent="0.25">
      <c r="B87" s="157" t="s">
        <v>281</v>
      </c>
      <c r="C87" s="158"/>
      <c r="D87" s="157" t="s">
        <v>278</v>
      </c>
      <c r="E87" s="157" t="s">
        <v>279</v>
      </c>
      <c r="F87" s="159"/>
    </row>
    <row r="88" spans="2:6" hidden="1" x14ac:dyDescent="0.25">
      <c r="B88" s="157" t="s">
        <v>281</v>
      </c>
      <c r="C88" s="158"/>
      <c r="D88" s="157" t="s">
        <v>278</v>
      </c>
      <c r="E88" s="157" t="s">
        <v>279</v>
      </c>
      <c r="F88" s="159"/>
    </row>
    <row r="89" spans="2:6" hidden="1" x14ac:dyDescent="0.25">
      <c r="B89" s="157" t="s">
        <v>281</v>
      </c>
      <c r="C89" s="158"/>
      <c r="D89" s="157" t="s">
        <v>278</v>
      </c>
      <c r="E89" s="157" t="s">
        <v>279</v>
      </c>
      <c r="F89" s="159"/>
    </row>
    <row r="90" spans="2:6" hidden="1" x14ac:dyDescent="0.25">
      <c r="B90" s="157" t="s">
        <v>281</v>
      </c>
      <c r="C90" s="158"/>
      <c r="D90" s="157" t="s">
        <v>278</v>
      </c>
      <c r="E90" s="157" t="s">
        <v>279</v>
      </c>
      <c r="F90" s="159"/>
    </row>
    <row r="91" spans="2:6" hidden="1" x14ac:dyDescent="0.25">
      <c r="B91" s="157" t="s">
        <v>281</v>
      </c>
      <c r="C91" s="158"/>
      <c r="D91" s="157" t="s">
        <v>278</v>
      </c>
      <c r="E91" s="157" t="s">
        <v>279</v>
      </c>
      <c r="F91" s="159"/>
    </row>
    <row r="92" spans="2:6" hidden="1" x14ac:dyDescent="0.25">
      <c r="B92" s="157" t="s">
        <v>281</v>
      </c>
      <c r="C92" s="158"/>
      <c r="D92" s="157" t="s">
        <v>278</v>
      </c>
      <c r="E92" s="157" t="s">
        <v>279</v>
      </c>
      <c r="F92" s="159"/>
    </row>
    <row r="93" spans="2:6" hidden="1" x14ac:dyDescent="0.25">
      <c r="B93" s="157" t="s">
        <v>281</v>
      </c>
      <c r="C93" s="158"/>
      <c r="D93" s="157" t="s">
        <v>278</v>
      </c>
      <c r="E93" s="157" t="s">
        <v>279</v>
      </c>
      <c r="F93" s="159"/>
    </row>
    <row r="94" spans="2:6" hidden="1" x14ac:dyDescent="0.25">
      <c r="B94" s="157" t="s">
        <v>281</v>
      </c>
      <c r="C94" s="158"/>
      <c r="D94" s="157" t="s">
        <v>278</v>
      </c>
      <c r="E94" s="157" t="s">
        <v>279</v>
      </c>
      <c r="F94" s="159"/>
    </row>
    <row r="95" spans="2:6" hidden="1" x14ac:dyDescent="0.25">
      <c r="B95" s="157" t="s">
        <v>281</v>
      </c>
      <c r="C95" s="158"/>
      <c r="D95" s="157" t="s">
        <v>278</v>
      </c>
      <c r="E95" s="157" t="s">
        <v>279</v>
      </c>
      <c r="F95" s="159"/>
    </row>
    <row r="96" spans="2:6" hidden="1" x14ac:dyDescent="0.25">
      <c r="B96" s="157" t="s">
        <v>281</v>
      </c>
      <c r="C96" s="158"/>
      <c r="D96" s="157" t="s">
        <v>278</v>
      </c>
      <c r="E96" s="157" t="s">
        <v>279</v>
      </c>
      <c r="F96" s="159"/>
    </row>
    <row r="97" spans="2:6" hidden="1" x14ac:dyDescent="0.25">
      <c r="B97" s="157" t="s">
        <v>281</v>
      </c>
      <c r="C97" s="158"/>
      <c r="D97" s="157" t="s">
        <v>278</v>
      </c>
      <c r="E97" s="157" t="s">
        <v>279</v>
      </c>
      <c r="F97" s="159"/>
    </row>
    <row r="98" spans="2:6" hidden="1" x14ac:dyDescent="0.25">
      <c r="B98" s="157" t="s">
        <v>281</v>
      </c>
      <c r="C98" s="158"/>
      <c r="D98" s="157" t="s">
        <v>278</v>
      </c>
      <c r="E98" s="157" t="s">
        <v>279</v>
      </c>
      <c r="F98" s="159"/>
    </row>
    <row r="99" spans="2:6" hidden="1" x14ac:dyDescent="0.25">
      <c r="B99" s="157" t="s">
        <v>281</v>
      </c>
      <c r="C99" s="158"/>
      <c r="D99" s="157" t="s">
        <v>278</v>
      </c>
      <c r="E99" s="157" t="s">
        <v>279</v>
      </c>
      <c r="F99" s="159"/>
    </row>
    <row r="100" spans="2:6" hidden="1" x14ac:dyDescent="0.25">
      <c r="B100" s="157" t="s">
        <v>281</v>
      </c>
      <c r="C100" s="158"/>
      <c r="D100" s="157" t="s">
        <v>278</v>
      </c>
      <c r="E100" s="157" t="s">
        <v>279</v>
      </c>
      <c r="F100" s="159"/>
    </row>
    <row r="101" spans="2:6" hidden="1" x14ac:dyDescent="0.25">
      <c r="B101" s="157" t="s">
        <v>281</v>
      </c>
      <c r="C101" s="158"/>
      <c r="D101" s="157" t="s">
        <v>278</v>
      </c>
      <c r="E101" s="157" t="s">
        <v>279</v>
      </c>
      <c r="F101" s="159"/>
    </row>
    <row r="102" spans="2:6" hidden="1" x14ac:dyDescent="0.25">
      <c r="B102" s="157" t="s">
        <v>281</v>
      </c>
      <c r="C102" s="158"/>
      <c r="D102" s="157" t="s">
        <v>278</v>
      </c>
      <c r="E102" s="157" t="s">
        <v>279</v>
      </c>
      <c r="F102" s="159"/>
    </row>
    <row r="103" spans="2:6" hidden="1" x14ac:dyDescent="0.25">
      <c r="B103" s="157" t="s">
        <v>281</v>
      </c>
      <c r="C103" s="158"/>
      <c r="D103" s="157" t="s">
        <v>278</v>
      </c>
      <c r="E103" s="157" t="s">
        <v>279</v>
      </c>
      <c r="F103" s="159"/>
    </row>
    <row r="104" spans="2:6" hidden="1" x14ac:dyDescent="0.25">
      <c r="B104" s="157" t="s">
        <v>281</v>
      </c>
      <c r="C104" s="158"/>
      <c r="D104" s="157" t="s">
        <v>278</v>
      </c>
      <c r="E104" s="157" t="s">
        <v>279</v>
      </c>
      <c r="F104" s="159"/>
    </row>
    <row r="105" spans="2:6" hidden="1" x14ac:dyDescent="0.25">
      <c r="B105" s="157" t="s">
        <v>281</v>
      </c>
      <c r="C105" s="158"/>
      <c r="D105" s="157" t="s">
        <v>278</v>
      </c>
      <c r="E105" s="157" t="s">
        <v>279</v>
      </c>
      <c r="F105" s="159"/>
    </row>
    <row r="106" spans="2:6" hidden="1" x14ac:dyDescent="0.25">
      <c r="B106" s="157" t="s">
        <v>281</v>
      </c>
      <c r="C106" s="158"/>
      <c r="D106" s="157" t="s">
        <v>278</v>
      </c>
      <c r="E106" s="157" t="s">
        <v>279</v>
      </c>
      <c r="F106" s="159"/>
    </row>
    <row r="107" spans="2:6" hidden="1" x14ac:dyDescent="0.25">
      <c r="B107" s="157" t="s">
        <v>281</v>
      </c>
      <c r="C107" s="158"/>
      <c r="D107" s="157" t="s">
        <v>278</v>
      </c>
      <c r="E107" s="157" t="s">
        <v>279</v>
      </c>
      <c r="F107" s="159"/>
    </row>
    <row r="108" spans="2:6" hidden="1" x14ac:dyDescent="0.25">
      <c r="B108" s="157" t="s">
        <v>281</v>
      </c>
      <c r="C108" s="158"/>
      <c r="D108" s="157" t="s">
        <v>278</v>
      </c>
      <c r="E108" s="157" t="s">
        <v>279</v>
      </c>
      <c r="F108" s="159"/>
    </row>
    <row r="109" spans="2:6" hidden="1" x14ac:dyDescent="0.25">
      <c r="B109" s="157" t="s">
        <v>281</v>
      </c>
      <c r="C109" s="158"/>
      <c r="D109" s="157" t="s">
        <v>278</v>
      </c>
      <c r="E109" s="157" t="s">
        <v>279</v>
      </c>
      <c r="F109" s="159"/>
    </row>
    <row r="110" spans="2:6" hidden="1" x14ac:dyDescent="0.25">
      <c r="B110" s="157" t="s">
        <v>281</v>
      </c>
      <c r="C110" s="158"/>
      <c r="D110" s="157" t="s">
        <v>278</v>
      </c>
      <c r="E110" s="157" t="s">
        <v>279</v>
      </c>
      <c r="F110" s="159"/>
    </row>
    <row r="111" spans="2:6" hidden="1" x14ac:dyDescent="0.25">
      <c r="B111" s="157" t="s">
        <v>281</v>
      </c>
      <c r="C111" s="158"/>
      <c r="D111" s="157" t="s">
        <v>278</v>
      </c>
      <c r="E111" s="157" t="s">
        <v>279</v>
      </c>
      <c r="F111" s="159"/>
    </row>
    <row r="112" spans="2:6" hidden="1" x14ac:dyDescent="0.25">
      <c r="B112" s="157" t="s">
        <v>281</v>
      </c>
      <c r="C112" s="158"/>
      <c r="D112" s="157" t="s">
        <v>278</v>
      </c>
      <c r="E112" s="157" t="s">
        <v>279</v>
      </c>
      <c r="F112" s="159"/>
    </row>
    <row r="113" spans="2:7" hidden="1" x14ac:dyDescent="0.25">
      <c r="B113" s="157" t="s">
        <v>281</v>
      </c>
      <c r="C113" s="158"/>
      <c r="D113" s="157" t="s">
        <v>278</v>
      </c>
      <c r="E113" s="157" t="s">
        <v>279</v>
      </c>
      <c r="F113" s="159"/>
    </row>
    <row r="114" spans="2:7" hidden="1" x14ac:dyDescent="0.25">
      <c r="B114" s="157" t="s">
        <v>281</v>
      </c>
      <c r="C114" s="158"/>
      <c r="D114" s="157" t="s">
        <v>278</v>
      </c>
      <c r="E114" s="157" t="s">
        <v>279</v>
      </c>
      <c r="F114" s="159"/>
    </row>
    <row r="115" spans="2:7" hidden="1" x14ac:dyDescent="0.25">
      <c r="B115" s="157" t="s">
        <v>281</v>
      </c>
      <c r="C115" s="158"/>
      <c r="D115" s="157" t="s">
        <v>278</v>
      </c>
      <c r="E115" s="157" t="s">
        <v>279</v>
      </c>
      <c r="F115" s="159"/>
    </row>
    <row r="116" spans="2:7" hidden="1" x14ac:dyDescent="0.25">
      <c r="B116" s="157" t="s">
        <v>281</v>
      </c>
      <c r="C116" s="158"/>
      <c r="D116" s="157" t="s">
        <v>278</v>
      </c>
      <c r="E116" s="157" t="s">
        <v>279</v>
      </c>
      <c r="F116" s="159"/>
    </row>
    <row r="117" spans="2:7" hidden="1" x14ac:dyDescent="0.25">
      <c r="B117" s="157" t="s">
        <v>281</v>
      </c>
      <c r="C117" s="158"/>
      <c r="D117" s="157" t="s">
        <v>278</v>
      </c>
      <c r="E117" s="157" t="s">
        <v>279</v>
      </c>
      <c r="F117" s="159"/>
    </row>
    <row r="118" spans="2:7" hidden="1" x14ac:dyDescent="0.25">
      <c r="B118" s="157"/>
      <c r="C118" s="158"/>
      <c r="D118" s="157"/>
      <c r="E118" s="157"/>
      <c r="F118" s="159"/>
    </row>
    <row r="119" spans="2:7" x14ac:dyDescent="0.25">
      <c r="B119" s="157" t="s">
        <v>282</v>
      </c>
      <c r="C119" s="158">
        <v>44350</v>
      </c>
      <c r="D119" s="157" t="s">
        <v>278</v>
      </c>
      <c r="E119" s="157" t="s">
        <v>279</v>
      </c>
      <c r="F119" s="159">
        <v>75.73</v>
      </c>
    </row>
    <row r="120" spans="2:7" x14ac:dyDescent="0.25">
      <c r="B120" s="157" t="s">
        <v>282</v>
      </c>
      <c r="C120" s="158">
        <v>44350</v>
      </c>
      <c r="D120" s="157" t="s">
        <v>278</v>
      </c>
      <c r="E120" s="157" t="s">
        <v>279</v>
      </c>
      <c r="F120" s="159">
        <v>46.5</v>
      </c>
    </row>
    <row r="121" spans="2:7" x14ac:dyDescent="0.25">
      <c r="B121" s="157" t="s">
        <v>282</v>
      </c>
      <c r="C121" s="158">
        <v>44351</v>
      </c>
      <c r="D121" s="157" t="s">
        <v>278</v>
      </c>
      <c r="E121" s="157" t="s">
        <v>279</v>
      </c>
      <c r="F121" s="159">
        <v>28</v>
      </c>
    </row>
    <row r="122" spans="2:7" x14ac:dyDescent="0.25">
      <c r="B122" s="157" t="s">
        <v>282</v>
      </c>
      <c r="C122" s="158">
        <v>44351</v>
      </c>
      <c r="D122" s="157" t="s">
        <v>278</v>
      </c>
      <c r="E122" s="157" t="s">
        <v>279</v>
      </c>
      <c r="F122" s="159">
        <v>45</v>
      </c>
    </row>
    <row r="123" spans="2:7" x14ac:dyDescent="0.25">
      <c r="B123" s="157" t="s">
        <v>282</v>
      </c>
      <c r="C123" s="158">
        <v>44354</v>
      </c>
      <c r="D123" s="157" t="s">
        <v>278</v>
      </c>
      <c r="E123" s="157" t="s">
        <v>279</v>
      </c>
      <c r="F123" s="159">
        <v>50</v>
      </c>
      <c r="G123" s="159"/>
    </row>
    <row r="124" spans="2:7" hidden="1" x14ac:dyDescent="0.25">
      <c r="B124" s="157" t="s">
        <v>282</v>
      </c>
      <c r="C124" s="158"/>
      <c r="D124" s="157" t="s">
        <v>278</v>
      </c>
      <c r="E124" s="157" t="s">
        <v>279</v>
      </c>
      <c r="F124" s="159"/>
    </row>
    <row r="125" spans="2:7" hidden="1" x14ac:dyDescent="0.25">
      <c r="B125" s="157" t="s">
        <v>282</v>
      </c>
      <c r="C125" s="158"/>
      <c r="D125" s="157" t="s">
        <v>278</v>
      </c>
      <c r="E125" s="157" t="s">
        <v>279</v>
      </c>
      <c r="F125" s="159"/>
    </row>
    <row r="126" spans="2:7" hidden="1" x14ac:dyDescent="0.25">
      <c r="B126" s="157" t="s">
        <v>282</v>
      </c>
      <c r="C126" s="158"/>
      <c r="D126" s="157" t="s">
        <v>278</v>
      </c>
      <c r="E126" s="157" t="s">
        <v>279</v>
      </c>
      <c r="F126" s="159"/>
    </row>
    <row r="127" spans="2:7" x14ac:dyDescent="0.25">
      <c r="B127" s="157" t="s">
        <v>282</v>
      </c>
      <c r="C127" s="158">
        <v>44357</v>
      </c>
      <c r="D127" s="157" t="s">
        <v>278</v>
      </c>
      <c r="E127" s="157" t="s">
        <v>279</v>
      </c>
      <c r="F127" s="159">
        <v>69.959999999999994</v>
      </c>
    </row>
    <row r="128" spans="2:7" x14ac:dyDescent="0.25">
      <c r="B128" s="157" t="s">
        <v>282</v>
      </c>
      <c r="C128" s="158">
        <v>44357</v>
      </c>
      <c r="D128" s="157" t="s">
        <v>278</v>
      </c>
      <c r="E128" s="157" t="s">
        <v>279</v>
      </c>
      <c r="F128" s="159">
        <v>46</v>
      </c>
    </row>
    <row r="129" spans="2:8" x14ac:dyDescent="0.25">
      <c r="B129" s="157" t="s">
        <v>282</v>
      </c>
      <c r="C129" s="158">
        <v>44359</v>
      </c>
      <c r="D129" s="157" t="s">
        <v>278</v>
      </c>
      <c r="E129" s="157" t="s">
        <v>279</v>
      </c>
      <c r="F129" s="159">
        <v>33</v>
      </c>
    </row>
    <row r="130" spans="2:8" x14ac:dyDescent="0.25">
      <c r="B130" s="157" t="s">
        <v>282</v>
      </c>
      <c r="C130" s="158">
        <v>44363</v>
      </c>
      <c r="D130" s="157" t="s">
        <v>278</v>
      </c>
      <c r="E130" s="157" t="s">
        <v>279</v>
      </c>
      <c r="F130" s="159">
        <v>29.01</v>
      </c>
    </row>
    <row r="131" spans="2:8" x14ac:dyDescent="0.25">
      <c r="B131" s="157" t="s">
        <v>282</v>
      </c>
      <c r="C131" s="158">
        <v>44364</v>
      </c>
      <c r="D131" s="157" t="s">
        <v>278</v>
      </c>
      <c r="E131" s="157" t="s">
        <v>279</v>
      </c>
      <c r="F131" s="159">
        <v>69.37</v>
      </c>
    </row>
    <row r="132" spans="2:8" x14ac:dyDescent="0.25">
      <c r="B132" s="157" t="s">
        <v>282</v>
      </c>
      <c r="C132" s="158">
        <v>44364</v>
      </c>
      <c r="D132" s="157" t="s">
        <v>278</v>
      </c>
      <c r="E132" s="157" t="s">
        <v>279</v>
      </c>
      <c r="F132" s="159">
        <v>42.5</v>
      </c>
    </row>
    <row r="133" spans="2:8" x14ac:dyDescent="0.25">
      <c r="B133" s="157" t="s">
        <v>282</v>
      </c>
      <c r="C133" s="158">
        <v>44368</v>
      </c>
      <c r="D133" s="157" t="s">
        <v>278</v>
      </c>
      <c r="E133" s="157" t="s">
        <v>279</v>
      </c>
      <c r="F133" s="159">
        <v>50.5</v>
      </c>
    </row>
    <row r="134" spans="2:8" x14ac:dyDescent="0.25">
      <c r="B134" s="157" t="s">
        <v>282</v>
      </c>
      <c r="C134" s="158">
        <v>44376</v>
      </c>
      <c r="D134" s="157" t="s">
        <v>278</v>
      </c>
      <c r="E134" s="157" t="s">
        <v>279</v>
      </c>
      <c r="F134" s="159">
        <v>54</v>
      </c>
      <c r="G134" s="159"/>
      <c r="H134" s="159"/>
    </row>
    <row r="135" spans="2:8" x14ac:dyDescent="0.25">
      <c r="B135" s="157" t="s">
        <v>283</v>
      </c>
      <c r="C135" s="158">
        <v>44350</v>
      </c>
      <c r="D135" s="157" t="s">
        <v>278</v>
      </c>
      <c r="E135" s="157" t="s">
        <v>279</v>
      </c>
      <c r="F135" s="159">
        <v>53.79</v>
      </c>
      <c r="G135" s="159"/>
    </row>
    <row r="136" spans="2:8" x14ac:dyDescent="0.25">
      <c r="B136" s="157" t="s">
        <v>284</v>
      </c>
      <c r="C136" s="158">
        <v>44349</v>
      </c>
      <c r="D136" s="157" t="s">
        <v>278</v>
      </c>
      <c r="E136" s="157" t="s">
        <v>279</v>
      </c>
      <c r="F136" s="159">
        <v>69.02</v>
      </c>
    </row>
    <row r="137" spans="2:8" x14ac:dyDescent="0.25">
      <c r="B137" s="157" t="s">
        <v>284</v>
      </c>
      <c r="C137" s="158">
        <v>44354</v>
      </c>
      <c r="D137" s="157" t="s">
        <v>278</v>
      </c>
      <c r="E137" s="157" t="s">
        <v>279</v>
      </c>
      <c r="F137" s="159">
        <v>70.63</v>
      </c>
    </row>
    <row r="138" spans="2:8" x14ac:dyDescent="0.25">
      <c r="B138" s="157" t="s">
        <v>284</v>
      </c>
      <c r="C138" s="161">
        <v>44358</v>
      </c>
      <c r="D138" s="157" t="s">
        <v>278</v>
      </c>
      <c r="E138" s="157" t="s">
        <v>279</v>
      </c>
      <c r="F138" s="159">
        <v>42.19</v>
      </c>
    </row>
    <row r="139" spans="2:8" x14ac:dyDescent="0.25">
      <c r="B139" s="157" t="s">
        <v>284</v>
      </c>
      <c r="C139" s="158">
        <v>44364</v>
      </c>
      <c r="D139" s="157" t="s">
        <v>278</v>
      </c>
      <c r="E139" s="157" t="s">
        <v>279</v>
      </c>
      <c r="F139" s="159">
        <v>74.61</v>
      </c>
    </row>
    <row r="140" spans="2:8" x14ac:dyDescent="0.25">
      <c r="B140" s="157" t="s">
        <v>284</v>
      </c>
      <c r="C140" s="158">
        <v>44365</v>
      </c>
      <c r="D140" s="157" t="s">
        <v>278</v>
      </c>
      <c r="E140" s="157" t="s">
        <v>279</v>
      </c>
      <c r="F140" s="159">
        <v>77.959999999999994</v>
      </c>
    </row>
    <row r="141" spans="2:8" x14ac:dyDescent="0.25">
      <c r="B141" s="157" t="s">
        <v>284</v>
      </c>
      <c r="C141" s="158">
        <v>44365</v>
      </c>
      <c r="D141" s="157" t="s">
        <v>278</v>
      </c>
      <c r="E141" s="157" t="s">
        <v>279</v>
      </c>
      <c r="F141" s="159">
        <v>80</v>
      </c>
    </row>
    <row r="142" spans="2:8" x14ac:dyDescent="0.25">
      <c r="B142" s="157" t="s">
        <v>284</v>
      </c>
      <c r="C142" s="158">
        <v>44369</v>
      </c>
      <c r="D142" s="157" t="s">
        <v>278</v>
      </c>
      <c r="E142" s="157" t="s">
        <v>279</v>
      </c>
      <c r="F142" s="159">
        <v>79</v>
      </c>
    </row>
    <row r="143" spans="2:8" x14ac:dyDescent="0.25">
      <c r="B143" s="157" t="s">
        <v>284</v>
      </c>
      <c r="C143" s="158">
        <v>44370</v>
      </c>
      <c r="D143" s="157" t="s">
        <v>278</v>
      </c>
      <c r="E143" s="157" t="s">
        <v>279</v>
      </c>
      <c r="F143" s="159">
        <v>48.5</v>
      </c>
    </row>
    <row r="144" spans="2:8" x14ac:dyDescent="0.25">
      <c r="B144" s="157" t="s">
        <v>284</v>
      </c>
      <c r="C144" s="158">
        <v>44372</v>
      </c>
      <c r="D144" s="157" t="s">
        <v>278</v>
      </c>
      <c r="E144" s="157" t="s">
        <v>279</v>
      </c>
      <c r="F144" s="159">
        <v>70.95</v>
      </c>
      <c r="G144" s="159"/>
    </row>
    <row r="145" spans="2:6" x14ac:dyDescent="0.25">
      <c r="B145" s="157" t="s">
        <v>284</v>
      </c>
      <c r="C145" s="158">
        <v>44375</v>
      </c>
      <c r="D145" s="157" t="s">
        <v>278</v>
      </c>
      <c r="E145" s="157" t="s">
        <v>279</v>
      </c>
      <c r="F145" s="159">
        <v>67.19</v>
      </c>
    </row>
    <row r="146" spans="2:6" x14ac:dyDescent="0.25">
      <c r="B146" s="157" t="s">
        <v>285</v>
      </c>
      <c r="C146" s="158">
        <v>44349</v>
      </c>
      <c r="D146" s="157" t="s">
        <v>278</v>
      </c>
      <c r="E146" s="157" t="s">
        <v>279</v>
      </c>
      <c r="F146" s="159">
        <v>38.5</v>
      </c>
    </row>
    <row r="147" spans="2:6" x14ac:dyDescent="0.25">
      <c r="B147" s="157" t="s">
        <v>286</v>
      </c>
      <c r="C147" s="158">
        <v>44351</v>
      </c>
      <c r="D147" s="157" t="s">
        <v>278</v>
      </c>
      <c r="E147" s="157" t="s">
        <v>279</v>
      </c>
      <c r="F147" s="159">
        <v>43.18</v>
      </c>
    </row>
    <row r="148" spans="2:6" x14ac:dyDescent="0.25">
      <c r="B148" s="157" t="s">
        <v>285</v>
      </c>
      <c r="C148" s="158">
        <v>44354</v>
      </c>
      <c r="D148" s="157" t="s">
        <v>278</v>
      </c>
      <c r="E148" s="157" t="s">
        <v>279</v>
      </c>
      <c r="F148" s="159">
        <v>62.06</v>
      </c>
    </row>
    <row r="149" spans="2:6" x14ac:dyDescent="0.25">
      <c r="B149" s="157" t="s">
        <v>285</v>
      </c>
      <c r="C149" s="158">
        <v>44354</v>
      </c>
      <c r="D149" s="157" t="s">
        <v>278</v>
      </c>
      <c r="E149" s="157" t="s">
        <v>279</v>
      </c>
      <c r="F149" s="159">
        <v>100.02</v>
      </c>
    </row>
    <row r="150" spans="2:6" x14ac:dyDescent="0.25">
      <c r="B150" s="157" t="s">
        <v>285</v>
      </c>
      <c r="C150" s="158">
        <v>44355</v>
      </c>
      <c r="D150" s="157" t="s">
        <v>278</v>
      </c>
      <c r="E150" s="157" t="s">
        <v>279</v>
      </c>
      <c r="F150" s="159">
        <v>64.28</v>
      </c>
    </row>
    <row r="151" spans="2:6" x14ac:dyDescent="0.25">
      <c r="B151" s="157" t="s">
        <v>285</v>
      </c>
      <c r="C151" s="158">
        <v>44357</v>
      </c>
      <c r="D151" s="157" t="s">
        <v>278</v>
      </c>
      <c r="E151" s="157" t="s">
        <v>279</v>
      </c>
      <c r="F151" s="159">
        <v>125.02</v>
      </c>
    </row>
    <row r="152" spans="2:6" x14ac:dyDescent="0.25">
      <c r="B152" s="157" t="s">
        <v>285</v>
      </c>
      <c r="C152" s="158">
        <v>44362</v>
      </c>
      <c r="D152" s="157" t="s">
        <v>278</v>
      </c>
      <c r="E152" s="157" t="s">
        <v>279</v>
      </c>
      <c r="F152" s="159">
        <v>77.099999999999994</v>
      </c>
    </row>
    <row r="153" spans="2:6" x14ac:dyDescent="0.25">
      <c r="B153" s="157" t="s">
        <v>285</v>
      </c>
      <c r="C153" s="158">
        <v>44369</v>
      </c>
      <c r="D153" s="157" t="s">
        <v>278</v>
      </c>
      <c r="E153" s="157" t="s">
        <v>279</v>
      </c>
      <c r="F153" s="159">
        <v>60</v>
      </c>
    </row>
    <row r="154" spans="2:6" x14ac:dyDescent="0.25">
      <c r="B154" s="157" t="s">
        <v>285</v>
      </c>
      <c r="C154" s="158">
        <v>44370</v>
      </c>
      <c r="D154" s="157" t="s">
        <v>278</v>
      </c>
      <c r="E154" s="157" t="s">
        <v>279</v>
      </c>
      <c r="F154" s="159">
        <v>60.66</v>
      </c>
    </row>
    <row r="155" spans="2:6" x14ac:dyDescent="0.25">
      <c r="B155" s="157" t="s">
        <v>285</v>
      </c>
      <c r="C155" s="158">
        <v>44370</v>
      </c>
      <c r="D155" s="157" t="s">
        <v>278</v>
      </c>
      <c r="E155" s="157" t="s">
        <v>279</v>
      </c>
      <c r="F155" s="159">
        <v>64.739999999999995</v>
      </c>
    </row>
    <row r="156" spans="2:6" x14ac:dyDescent="0.25">
      <c r="B156" s="157" t="s">
        <v>285</v>
      </c>
      <c r="C156" s="158">
        <v>44376</v>
      </c>
      <c r="D156" s="157" t="s">
        <v>278</v>
      </c>
      <c r="E156" s="157" t="s">
        <v>279</v>
      </c>
      <c r="F156" s="159">
        <v>24.22</v>
      </c>
    </row>
    <row r="157" spans="2:6" x14ac:dyDescent="0.25">
      <c r="B157" s="157" t="s">
        <v>286</v>
      </c>
      <c r="C157" s="158">
        <v>44349</v>
      </c>
      <c r="D157" s="157" t="s">
        <v>278</v>
      </c>
      <c r="E157" s="157" t="s">
        <v>279</v>
      </c>
      <c r="F157" s="159">
        <v>54.75</v>
      </c>
    </row>
    <row r="158" spans="2:6" x14ac:dyDescent="0.25">
      <c r="B158" s="157" t="s">
        <v>286</v>
      </c>
      <c r="C158" s="158">
        <v>44371</v>
      </c>
      <c r="D158" s="157" t="s">
        <v>278</v>
      </c>
      <c r="E158" s="157" t="s">
        <v>279</v>
      </c>
      <c r="F158" s="159">
        <v>67.150000000000006</v>
      </c>
    </row>
    <row r="159" spans="2:6" x14ac:dyDescent="0.25">
      <c r="B159" s="157" t="s">
        <v>287</v>
      </c>
      <c r="C159" s="158">
        <v>44350</v>
      </c>
      <c r="D159" s="157" t="s">
        <v>278</v>
      </c>
      <c r="E159" s="157" t="s">
        <v>279</v>
      </c>
      <c r="F159" s="159">
        <v>59.29</v>
      </c>
    </row>
    <row r="160" spans="2:6" x14ac:dyDescent="0.25">
      <c r="B160" s="157" t="s">
        <v>287</v>
      </c>
      <c r="C160" s="158">
        <v>44351</v>
      </c>
      <c r="D160" s="157" t="s">
        <v>278</v>
      </c>
      <c r="E160" s="157" t="s">
        <v>279</v>
      </c>
      <c r="F160" s="159">
        <v>73.42</v>
      </c>
    </row>
    <row r="161" spans="2:6" x14ac:dyDescent="0.25">
      <c r="B161" s="157" t="s">
        <v>287</v>
      </c>
      <c r="C161" s="158">
        <v>44359</v>
      </c>
      <c r="D161" s="157" t="s">
        <v>278</v>
      </c>
      <c r="E161" s="157" t="s">
        <v>279</v>
      </c>
      <c r="F161" s="159">
        <v>41.07</v>
      </c>
    </row>
    <row r="162" spans="2:6" x14ac:dyDescent="0.25">
      <c r="B162" s="157" t="s">
        <v>287</v>
      </c>
      <c r="C162" s="158">
        <v>44363</v>
      </c>
      <c r="D162" s="157" t="s">
        <v>278</v>
      </c>
      <c r="E162" s="157" t="s">
        <v>279</v>
      </c>
      <c r="F162" s="159">
        <v>59.12</v>
      </c>
    </row>
    <row r="163" spans="2:6" x14ac:dyDescent="0.25">
      <c r="B163" s="157" t="s">
        <v>287</v>
      </c>
      <c r="C163" s="158">
        <v>44366</v>
      </c>
      <c r="D163" s="157" t="s">
        <v>278</v>
      </c>
      <c r="E163" s="157" t="s">
        <v>279</v>
      </c>
      <c r="F163" s="159">
        <v>50</v>
      </c>
    </row>
    <row r="164" spans="2:6" x14ac:dyDescent="0.25">
      <c r="B164" s="157" t="s">
        <v>287</v>
      </c>
      <c r="C164" s="158">
        <v>44372</v>
      </c>
      <c r="D164" s="157" t="s">
        <v>278</v>
      </c>
      <c r="E164" s="157" t="s">
        <v>279</v>
      </c>
      <c r="F164" s="159">
        <v>67.010000000000005</v>
      </c>
    </row>
    <row r="165" spans="2:6" x14ac:dyDescent="0.25">
      <c r="B165" s="157" t="s">
        <v>287</v>
      </c>
      <c r="C165" s="158">
        <v>44374</v>
      </c>
      <c r="D165" s="157" t="s">
        <v>278</v>
      </c>
      <c r="E165" s="157" t="s">
        <v>279</v>
      </c>
      <c r="F165" s="159">
        <v>49.72</v>
      </c>
    </row>
    <row r="166" spans="2:6" x14ac:dyDescent="0.25">
      <c r="B166" s="157" t="s">
        <v>288</v>
      </c>
      <c r="C166" s="158">
        <v>44349</v>
      </c>
      <c r="D166" s="157" t="s">
        <v>278</v>
      </c>
      <c r="E166" s="157" t="s">
        <v>279</v>
      </c>
      <c r="F166" s="159">
        <v>51.65</v>
      </c>
    </row>
    <row r="167" spans="2:6" x14ac:dyDescent="0.25">
      <c r="B167" s="157" t="s">
        <v>288</v>
      </c>
      <c r="C167" s="158">
        <v>44349</v>
      </c>
      <c r="D167" s="157" t="s">
        <v>278</v>
      </c>
      <c r="E167" s="157" t="s">
        <v>279</v>
      </c>
      <c r="F167" s="159">
        <v>62.3</v>
      </c>
    </row>
    <row r="168" spans="2:6" x14ac:dyDescent="0.25">
      <c r="B168" s="157" t="s">
        <v>288</v>
      </c>
      <c r="C168" s="158">
        <v>44349</v>
      </c>
      <c r="D168" s="157" t="s">
        <v>278</v>
      </c>
      <c r="E168" s="157" t="s">
        <v>279</v>
      </c>
      <c r="F168" s="159">
        <v>48.74</v>
      </c>
    </row>
    <row r="169" spans="2:6" x14ac:dyDescent="0.25">
      <c r="B169" s="157" t="s">
        <v>288</v>
      </c>
      <c r="C169" s="158">
        <v>44350</v>
      </c>
      <c r="D169" s="157" t="s">
        <v>278</v>
      </c>
      <c r="E169" s="157" t="s">
        <v>279</v>
      </c>
      <c r="F169" s="159">
        <v>72.03</v>
      </c>
    </row>
    <row r="170" spans="2:6" x14ac:dyDescent="0.25">
      <c r="B170" s="157" t="s">
        <v>288</v>
      </c>
      <c r="C170" s="158">
        <v>44350</v>
      </c>
      <c r="D170" s="157" t="s">
        <v>278</v>
      </c>
      <c r="E170" s="157" t="s">
        <v>279</v>
      </c>
      <c r="F170" s="159">
        <v>118.95</v>
      </c>
    </row>
    <row r="171" spans="2:6" x14ac:dyDescent="0.25">
      <c r="B171" s="157" t="s">
        <v>288</v>
      </c>
      <c r="C171" s="158">
        <v>44356</v>
      </c>
      <c r="D171" s="157" t="s">
        <v>278</v>
      </c>
      <c r="E171" s="157" t="s">
        <v>279</v>
      </c>
      <c r="F171" s="159">
        <v>65.02</v>
      </c>
    </row>
    <row r="172" spans="2:6" x14ac:dyDescent="0.25">
      <c r="B172" s="157" t="s">
        <v>288</v>
      </c>
      <c r="C172" s="158">
        <v>44361</v>
      </c>
      <c r="D172" s="157" t="s">
        <v>278</v>
      </c>
      <c r="E172" s="157" t="s">
        <v>279</v>
      </c>
      <c r="F172" s="159">
        <v>59.97</v>
      </c>
    </row>
    <row r="173" spans="2:6" x14ac:dyDescent="0.25">
      <c r="B173" s="157" t="s">
        <v>288</v>
      </c>
      <c r="C173" s="158">
        <v>44361</v>
      </c>
      <c r="D173" s="157" t="s">
        <v>278</v>
      </c>
      <c r="E173" s="157" t="s">
        <v>279</v>
      </c>
      <c r="F173" s="159">
        <v>59.93</v>
      </c>
    </row>
    <row r="174" spans="2:6" x14ac:dyDescent="0.25">
      <c r="B174" s="157" t="s">
        <v>288</v>
      </c>
      <c r="C174" s="158">
        <v>44362</v>
      </c>
      <c r="D174" s="157" t="s">
        <v>278</v>
      </c>
      <c r="E174" s="157" t="s">
        <v>279</v>
      </c>
      <c r="F174" s="159">
        <v>85.69</v>
      </c>
    </row>
    <row r="175" spans="2:6" x14ac:dyDescent="0.25">
      <c r="B175" s="157" t="s">
        <v>288</v>
      </c>
      <c r="C175" s="158">
        <v>44363</v>
      </c>
      <c r="D175" s="157" t="s">
        <v>278</v>
      </c>
      <c r="E175" s="157" t="s">
        <v>279</v>
      </c>
      <c r="F175" s="159">
        <v>69.900000000000006</v>
      </c>
    </row>
    <row r="176" spans="2:6" x14ac:dyDescent="0.25">
      <c r="B176" s="157" t="s">
        <v>288</v>
      </c>
      <c r="C176" s="158">
        <v>44363</v>
      </c>
      <c r="D176" s="157" t="s">
        <v>278</v>
      </c>
      <c r="E176" s="157" t="s">
        <v>279</v>
      </c>
      <c r="F176" s="159">
        <v>100.25</v>
      </c>
    </row>
    <row r="177" spans="2:9" x14ac:dyDescent="0.25">
      <c r="B177" s="157" t="s">
        <v>288</v>
      </c>
      <c r="C177" s="158">
        <v>44363</v>
      </c>
      <c r="D177" s="157" t="s">
        <v>278</v>
      </c>
      <c r="E177" s="157" t="s">
        <v>279</v>
      </c>
      <c r="F177" s="159">
        <v>96.03</v>
      </c>
    </row>
    <row r="178" spans="2:9" x14ac:dyDescent="0.25">
      <c r="B178" s="157" t="s">
        <v>288</v>
      </c>
      <c r="C178" s="158">
        <v>44370</v>
      </c>
      <c r="D178" s="157" t="s">
        <v>278</v>
      </c>
      <c r="E178" s="157" t="s">
        <v>279</v>
      </c>
      <c r="F178" s="159">
        <v>108.05</v>
      </c>
    </row>
    <row r="179" spans="2:9" x14ac:dyDescent="0.25">
      <c r="B179" s="157" t="s">
        <v>288</v>
      </c>
      <c r="C179" s="158">
        <v>44370</v>
      </c>
      <c r="D179" s="157" t="s">
        <v>278</v>
      </c>
      <c r="E179" s="157" t="s">
        <v>279</v>
      </c>
      <c r="F179" s="159">
        <v>36.770000000000003</v>
      </c>
    </row>
    <row r="180" spans="2:9" x14ac:dyDescent="0.25">
      <c r="B180" s="157" t="s">
        <v>288</v>
      </c>
      <c r="C180" s="158">
        <v>44371</v>
      </c>
      <c r="D180" s="157" t="s">
        <v>278</v>
      </c>
      <c r="E180" s="157" t="s">
        <v>279</v>
      </c>
      <c r="F180" s="159">
        <v>44.85</v>
      </c>
    </row>
    <row r="181" spans="2:9" x14ac:dyDescent="0.25">
      <c r="B181" s="157" t="s">
        <v>288</v>
      </c>
      <c r="C181" s="158">
        <v>44376</v>
      </c>
      <c r="D181" s="157" t="s">
        <v>278</v>
      </c>
      <c r="E181" s="157" t="s">
        <v>279</v>
      </c>
      <c r="F181" s="159">
        <v>70.02</v>
      </c>
    </row>
    <row r="182" spans="2:9" x14ac:dyDescent="0.25">
      <c r="B182" s="157"/>
      <c r="C182" s="158"/>
      <c r="D182" s="157"/>
      <c r="E182" s="157" t="s">
        <v>289</v>
      </c>
      <c r="F182" s="159"/>
    </row>
    <row r="183" spans="2:9" x14ac:dyDescent="0.25">
      <c r="B183" s="157"/>
      <c r="C183" s="158"/>
      <c r="D183" s="157"/>
      <c r="E183" s="157" t="s">
        <v>290</v>
      </c>
      <c r="F183" s="159">
        <v>-68.42</v>
      </c>
    </row>
    <row r="184" spans="2:9" ht="15.75" thickBot="1" x14ac:dyDescent="0.3">
      <c r="B184" s="157"/>
      <c r="C184" s="158"/>
      <c r="D184" s="157"/>
      <c r="E184" s="162" t="s">
        <v>10</v>
      </c>
      <c r="F184" s="163">
        <f>SUM(F19:F181)+F183</f>
        <v>3696.45</v>
      </c>
      <c r="G184" s="156"/>
      <c r="I184" s="164"/>
    </row>
    <row r="185" spans="2:9" ht="15.75" thickTop="1" x14ac:dyDescent="0.25">
      <c r="B185" s="157"/>
      <c r="C185" s="158"/>
      <c r="D185" s="157"/>
    </row>
    <row r="186" spans="2:9" x14ac:dyDescent="0.25">
      <c r="B186" s="157"/>
      <c r="C186" s="158"/>
      <c r="D186" s="157"/>
      <c r="E186" s="157"/>
      <c r="F186" s="165"/>
    </row>
    <row r="187" spans="2:9" x14ac:dyDescent="0.25">
      <c r="B187" s="157"/>
      <c r="C187" s="158"/>
      <c r="D187" s="157"/>
      <c r="E187" s="157"/>
      <c r="F187" s="166"/>
    </row>
    <row r="188" spans="2:9" x14ac:dyDescent="0.25">
      <c r="B188" s="167"/>
      <c r="C188" s="158"/>
      <c r="D188" s="168"/>
    </row>
    <row r="189" spans="2:9" x14ac:dyDescent="0.25">
      <c r="B189" s="167"/>
      <c r="C189" s="158"/>
      <c r="D189" s="168"/>
    </row>
    <row r="190" spans="2:9" x14ac:dyDescent="0.25">
      <c r="B190" s="167"/>
      <c r="C190" s="158"/>
      <c r="D190" s="168"/>
      <c r="G190" s="159"/>
    </row>
    <row r="191" spans="2:9" x14ac:dyDescent="0.25">
      <c r="B191" s="167"/>
      <c r="C191" s="158"/>
      <c r="D191" s="168"/>
    </row>
    <row r="192" spans="2:9" x14ac:dyDescent="0.25">
      <c r="B192" s="167"/>
      <c r="C192" s="158"/>
      <c r="D192" s="168"/>
      <c r="E192" s="158"/>
      <c r="F192" s="166"/>
    </row>
    <row r="193" spans="2:6" x14ac:dyDescent="0.25">
      <c r="B193" s="167"/>
      <c r="C193" s="158"/>
      <c r="D193" s="168"/>
      <c r="E193" s="169"/>
      <c r="F193" s="170"/>
    </row>
    <row r="194" spans="2:6" x14ac:dyDescent="0.25">
      <c r="B194" s="167"/>
      <c r="C194" s="161"/>
      <c r="D194" s="171"/>
      <c r="E194" s="158"/>
      <c r="F194" s="172"/>
    </row>
    <row r="196" spans="2:6" x14ac:dyDescent="0.25">
      <c r="C196" s="173"/>
    </row>
    <row r="200" spans="2:6" x14ac:dyDescent="0.25">
      <c r="B200" s="167"/>
      <c r="C200" s="161"/>
    </row>
    <row r="201" spans="2:6" x14ac:dyDescent="0.25">
      <c r="B201" s="167"/>
      <c r="C201" s="161"/>
    </row>
    <row r="202" spans="2:6" x14ac:dyDescent="0.25">
      <c r="B202" s="167"/>
      <c r="C202" s="161"/>
    </row>
    <row r="203" spans="2:6" x14ac:dyDescent="0.25">
      <c r="B203" s="167"/>
      <c r="C203" s="161"/>
    </row>
    <row r="207" spans="2:6" x14ac:dyDescent="0.25">
      <c r="E207" s="169"/>
      <c r="F207" s="174"/>
    </row>
    <row r="1048576" spans="3:3" x14ac:dyDescent="0.25">
      <c r="C1048576" s="158">
        <v>44350</v>
      </c>
    </row>
  </sheetData>
  <mergeCells count="7">
    <mergeCell ref="B14:F14"/>
    <mergeCell ref="B1:F1"/>
    <mergeCell ref="B2:F2"/>
    <mergeCell ref="B4:F4"/>
    <mergeCell ref="J4:M4"/>
    <mergeCell ref="B12:F12"/>
    <mergeCell ref="B13:F13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ACH &amp; Recap </vt:lpstr>
      <vt:lpstr>2. Vendor Pmt Hist</vt:lpstr>
      <vt:lpstr>3. Disbursement Rpt</vt:lpstr>
      <vt:lpstr>June 21</vt:lpstr>
      <vt:lpstr>'3. Disbursement Rpt'!Print_Area</vt:lpstr>
      <vt:lpstr>'ACH &amp; Recap '!Print_Area</vt:lpstr>
      <vt:lpstr>'June 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County Department of Education</dc:creator>
  <cp:lastModifiedBy>Rubi Platero</cp:lastModifiedBy>
  <dcterms:created xsi:type="dcterms:W3CDTF">2021-07-09T14:34:17Z</dcterms:created>
  <dcterms:modified xsi:type="dcterms:W3CDTF">2021-08-04T22:08:48Z</dcterms:modified>
</cp:coreProperties>
</file>